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6" activeTab="0"/>
  </bookViews>
  <sheets>
    <sheet name="bud_expsmry_pcs.rpt" sheetId="1" r:id="rId1"/>
  </sheets>
  <definedNames>
    <definedName name="_xlnm.Print_Area" localSheetId="0">'bud_expsmry_pcs.rpt'!$A$1:$F$486</definedName>
    <definedName name="_xlnm.Print_Titles" localSheetId="0">'bud_expsmry_pcs.rpt'!$4:$6</definedName>
  </definedNames>
  <calcPr fullCalcOnLoad="1"/>
</workbook>
</file>

<file path=xl/sharedStrings.xml><?xml version="1.0" encoding="utf-8"?>
<sst xmlns="http://schemas.openxmlformats.org/spreadsheetml/2006/main" count="411" uniqueCount="404">
  <si>
    <t xml:space="preserve">2001-02 </t>
  </si>
  <si>
    <t xml:space="preserve"> Budget</t>
  </si>
  <si>
    <t xml:space="preserve">2002-03 </t>
  </si>
  <si>
    <t>Business Graduate Assistants</t>
  </si>
  <si>
    <t>Accounting</t>
  </si>
  <si>
    <t>Finance</t>
  </si>
  <si>
    <t>Economics</t>
  </si>
  <si>
    <t>Marketing</t>
  </si>
  <si>
    <t>Information Systems</t>
  </si>
  <si>
    <t>Management</t>
  </si>
  <si>
    <t>Education Graduate Assistants</t>
  </si>
  <si>
    <t>Admin, Leadership &amp; Research</t>
  </si>
  <si>
    <t>Consumer &amp; Family Sciences</t>
  </si>
  <si>
    <t>Physical Education &amp; Recreation</t>
  </si>
  <si>
    <t>Psychology</t>
  </si>
  <si>
    <t>Elementary Education</t>
  </si>
  <si>
    <t>Middle Grades &amp; Secondary</t>
  </si>
  <si>
    <t>Special Instructional Programs</t>
  </si>
  <si>
    <t>Teacher Services</t>
  </si>
  <si>
    <t>Military Science</t>
  </si>
  <si>
    <t>Counselor Education Department</t>
  </si>
  <si>
    <t>Study Tour Program</t>
  </si>
  <si>
    <t>Potter College Graduate Assistants</t>
  </si>
  <si>
    <t>Art</t>
  </si>
  <si>
    <t>Communication</t>
  </si>
  <si>
    <t>English</t>
  </si>
  <si>
    <t>Mod. Lang &amp; Intercultural Studies</t>
  </si>
  <si>
    <t>History</t>
  </si>
  <si>
    <t>Journalism &amp; Broadcasting</t>
  </si>
  <si>
    <t>21st Century Media - POD</t>
  </si>
  <si>
    <t>Music</t>
  </si>
  <si>
    <t>Philosophy &amp; Religion</t>
  </si>
  <si>
    <t>Sociology</t>
  </si>
  <si>
    <t>Theatre &amp; Dance</t>
  </si>
  <si>
    <t>Government</t>
  </si>
  <si>
    <t>African American Studies</t>
  </si>
  <si>
    <t>Communication/Broadcasting ETV Lab</t>
  </si>
  <si>
    <t>Ogden College Graduate Assistants</t>
  </si>
  <si>
    <t>Agriculture</t>
  </si>
  <si>
    <t>Leaf Composting-Scholarships</t>
  </si>
  <si>
    <t>Agriculture Mechanics</t>
  </si>
  <si>
    <t>Biology</t>
  </si>
  <si>
    <t>Chemistry</t>
  </si>
  <si>
    <t>Geography &amp; Geology</t>
  </si>
  <si>
    <t>Architect &amp; Manufacturing Sciences</t>
  </si>
  <si>
    <t>Mathematics</t>
  </si>
  <si>
    <t>Physics &amp; Astronomy</t>
  </si>
  <si>
    <t>Computer Science</t>
  </si>
  <si>
    <t>Engineering</t>
  </si>
  <si>
    <t>Dental Hygiene Student Material</t>
  </si>
  <si>
    <t>Public Health</t>
  </si>
  <si>
    <t>Nursing</t>
  </si>
  <si>
    <t>Social Work</t>
  </si>
  <si>
    <t>Allied Health - Dental Hygiene</t>
  </si>
  <si>
    <t>Area Health Education Systems</t>
  </si>
  <si>
    <t>Other General Academic Instruction</t>
  </si>
  <si>
    <t>Instruction Contingency</t>
  </si>
  <si>
    <t>Instructional Activities-Misc</t>
  </si>
  <si>
    <t>Teaching &amp; Research Equipment</t>
  </si>
  <si>
    <t>Institutional Accountability</t>
  </si>
  <si>
    <t>Honors Program</t>
  </si>
  <si>
    <t>University College</t>
  </si>
  <si>
    <t>Distance Learning Program</t>
  </si>
  <si>
    <t>Extended Campus-Elizabethtown</t>
  </si>
  <si>
    <t>Extended Campus-Glasgow</t>
  </si>
  <si>
    <t>Extended Campus-Owensboro</t>
  </si>
  <si>
    <t>Dean Community College</t>
  </si>
  <si>
    <t>Healthcare Information Systems</t>
  </si>
  <si>
    <t>Rural Allied Health &amp; Nursing</t>
  </si>
  <si>
    <t>Associate Degree Nursing Program</t>
  </si>
  <si>
    <t>Faculty Computer Replacement</t>
  </si>
  <si>
    <t>Interactive Television</t>
  </si>
  <si>
    <t>Student Technology</t>
  </si>
  <si>
    <t>Correspondence Studies Office</t>
  </si>
  <si>
    <t>Summer School</t>
  </si>
  <si>
    <t>Workshops - Budget</t>
  </si>
  <si>
    <t>Restricted Budget- Instruction</t>
  </si>
  <si>
    <t>Sponsored Programs - Instruction</t>
  </si>
  <si>
    <t>Continuing Education</t>
  </si>
  <si>
    <t>Research</t>
  </si>
  <si>
    <t>Restricted Budget- Research</t>
  </si>
  <si>
    <t>F&amp;A - Academic Affairs</t>
  </si>
  <si>
    <t>Sponsored Programs - Research</t>
  </si>
  <si>
    <t>Faculty Research</t>
  </si>
  <si>
    <t>Robert Penn Warren Journal</t>
  </si>
  <si>
    <t>Victorian Newsletter</t>
  </si>
  <si>
    <t>Southern Folklore Journal</t>
  </si>
  <si>
    <t>Ogden Water Lab</t>
  </si>
  <si>
    <t>Ag Research &amp; Ed Complex Prof Serv</t>
  </si>
  <si>
    <t>Biodiversity Center Prof Services</t>
  </si>
  <si>
    <t>Biotechnology Center Prof Services</t>
  </si>
  <si>
    <t>Combustion Lab Center Prof Services</t>
  </si>
  <si>
    <t>Cave &amp; Karst Center Prof Services</t>
  </si>
  <si>
    <t>Kentucky Climate Center Prof Serv</t>
  </si>
  <si>
    <t>Rural Health Institute Prof Service</t>
  </si>
  <si>
    <t>Enviro Health &amp; Safety Res Prof Ser</t>
  </si>
  <si>
    <t>Arch &amp; Manufacturing Prof Services</t>
  </si>
  <si>
    <t>Scott Center Professional Services</t>
  </si>
  <si>
    <t>Control Systems Prof Services</t>
  </si>
  <si>
    <t>Machine Conditioning Ctr Prof Serv</t>
  </si>
  <si>
    <t>Programs of Distinction</t>
  </si>
  <si>
    <t>Center for Training &amp; Development</t>
  </si>
  <si>
    <t>Gifted Studies</t>
  </si>
  <si>
    <t>Center of Excellence</t>
  </si>
  <si>
    <t>Campus Cultural Enhancement</t>
  </si>
  <si>
    <t>Agricultural Exposition Center</t>
  </si>
  <si>
    <t>Coal Science Center</t>
  </si>
  <si>
    <t>Hardin Planetarium</t>
  </si>
  <si>
    <t>Water Resource Prof Services</t>
  </si>
  <si>
    <t>Camp Big Red</t>
  </si>
  <si>
    <t>Public Radio Services</t>
  </si>
  <si>
    <t>FM Radio Network</t>
  </si>
  <si>
    <t>Restricted Budget- Public Service</t>
  </si>
  <si>
    <t>Economic Development Institute</t>
  </si>
  <si>
    <t>Sponsored Programs - Public Service</t>
  </si>
  <si>
    <t>Child Care</t>
  </si>
  <si>
    <t>Technical &amp; Training Asst Services</t>
  </si>
  <si>
    <t>Restricted Budget- Libraries</t>
  </si>
  <si>
    <t>Libraries</t>
  </si>
  <si>
    <t>Library Special Collection</t>
  </si>
  <si>
    <t>Kentucky Museum</t>
  </si>
  <si>
    <t>Extended Campus Library Operations</t>
  </si>
  <si>
    <t>Museum Store</t>
  </si>
  <si>
    <t>Educational Television Services</t>
  </si>
  <si>
    <t>Campus Radio Station</t>
  </si>
  <si>
    <t>ETV Proposed Programming</t>
  </si>
  <si>
    <t>Academic Technology</t>
  </si>
  <si>
    <t>Academic Support-Microcomputing</t>
  </si>
  <si>
    <t>Farm</t>
  </si>
  <si>
    <t>Teaching &amp; Learning</t>
  </si>
  <si>
    <t>Sponsored Programs</t>
  </si>
  <si>
    <t>F&amp;A - Sponsored Programs</t>
  </si>
  <si>
    <t>International Programs &amp; Projects</t>
  </si>
  <si>
    <t>Academic Advising</t>
  </si>
  <si>
    <t>Dean Graduate Study/Res/Ext Campus</t>
  </si>
  <si>
    <t>Women's Studies</t>
  </si>
  <si>
    <t>Dean Gordon Ford College Business</t>
  </si>
  <si>
    <t>Dean College of Education</t>
  </si>
  <si>
    <t>Dean Potter College</t>
  </si>
  <si>
    <t>Dean Ogden College</t>
  </si>
  <si>
    <t>Commencement</t>
  </si>
  <si>
    <t>Dean Student Life</t>
  </si>
  <si>
    <t>Student Spirit Groups</t>
  </si>
  <si>
    <t>Student Publications</t>
  </si>
  <si>
    <t>College Heights Herald</t>
  </si>
  <si>
    <t>Forensics Program</t>
  </si>
  <si>
    <t>Forensics - POD</t>
  </si>
  <si>
    <t>Western Players</t>
  </si>
  <si>
    <t>Play Production</t>
  </si>
  <si>
    <t>Ag Student Group Activities</t>
  </si>
  <si>
    <t>Disabled Student Services</t>
  </si>
  <si>
    <t>Student Government Association</t>
  </si>
  <si>
    <t>Student Activities &amp; Organizations</t>
  </si>
  <si>
    <t>Campus Activity Board</t>
  </si>
  <si>
    <t>Intramural Sports Complex</t>
  </si>
  <si>
    <t>Intramural/Recreational Sports</t>
  </si>
  <si>
    <t>Pro-Shop/Outdoor Rental</t>
  </si>
  <si>
    <t>Health &amp; Fitness Lab</t>
  </si>
  <si>
    <t>Career Services Center</t>
  </si>
  <si>
    <t>Student Financial Assistance</t>
  </si>
  <si>
    <t>Counseling Services</t>
  </si>
  <si>
    <t>Director of Athletics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</si>
  <si>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</si>
  <si>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</si>
  <si>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</si>
  <si>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</si>
  <si>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</si>
  <si>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</si>
  <si>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</si>
  <si>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</si>
  <si>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</si>
  <si>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</si>
  <si>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</si>
  <si>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</si>
  <si>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</si>
  <si>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Women's Swimming</t>
  </si>
  <si>
    <t>Women's Softball</t>
  </si>
  <si>
    <t>Women's Soccer</t>
  </si>
  <si>
    <t>Athletic Facilities</t>
  </si>
  <si>
    <t>Athletic Marketing</t>
  </si>
  <si>
    <t>Cheerleader/Topperettes</t>
  </si>
  <si>
    <t>Strength &amp; Conditioning</t>
  </si>
  <si>
    <t>Athletic Trainer</t>
  </si>
  <si>
    <t>Sports Information</t>
  </si>
  <si>
    <t>Title IX Compliance</t>
  </si>
  <si>
    <t>Enrollment Management</t>
  </si>
  <si>
    <t>Registrar's Office</t>
  </si>
  <si>
    <t>Admissions Office</t>
  </si>
  <si>
    <t>Minority Student Support Services</t>
  </si>
  <si>
    <t>Restricted Budget- Student Service</t>
  </si>
  <si>
    <t>Preston Center Camps</t>
  </si>
  <si>
    <t>Unitrust Men's Football</t>
  </si>
  <si>
    <t>Board of Regents</t>
  </si>
  <si>
    <t>President's Office</t>
  </si>
  <si>
    <t>President's Home</t>
  </si>
  <si>
    <t>Staff Advisory Council</t>
  </si>
  <si>
    <t>Chief Financial Officer</t>
  </si>
  <si>
    <t>VP/Provost Academic Affairs</t>
  </si>
  <si>
    <t>Faculty Senate</t>
  </si>
  <si>
    <t>Institutional Research</t>
  </si>
  <si>
    <t>VP for Information Technology</t>
  </si>
  <si>
    <t>VP Dev &amp; Alumni Relations</t>
  </si>
  <si>
    <t>General Counsel</t>
  </si>
  <si>
    <t>Chief Public Affairs Officer</t>
  </si>
  <si>
    <t>Board of Advisors</t>
  </si>
  <si>
    <t>Budget</t>
  </si>
  <si>
    <t>Controller</t>
  </si>
  <si>
    <t>Internal Auditor</t>
  </si>
  <si>
    <t>Risk Management</t>
  </si>
  <si>
    <t>CHF Reimburse</t>
  </si>
  <si>
    <t>Equal Opportunity/ADA Compliance</t>
  </si>
  <si>
    <t>Human Resources</t>
  </si>
  <si>
    <t>Ticket Manager</t>
  </si>
  <si>
    <t>Faculty House</t>
  </si>
  <si>
    <t>Police</t>
  </si>
  <si>
    <t>Transportation Services</t>
  </si>
  <si>
    <t>Shuttle Service</t>
  </si>
  <si>
    <t>Postal Services</t>
  </si>
  <si>
    <t>Development Major Gifts</t>
  </si>
  <si>
    <t>Alumni Affairs</t>
  </si>
  <si>
    <t>Annual Fund</t>
  </si>
  <si>
    <t>Development-Fiscal Services</t>
  </si>
  <si>
    <t>Donor Relations</t>
  </si>
  <si>
    <t>Planned Giving</t>
  </si>
  <si>
    <t>Advancement Services</t>
  </si>
  <si>
    <t>University Relations</t>
  </si>
  <si>
    <t>Special Events</t>
  </si>
  <si>
    <t>Special Events-Institutional</t>
  </si>
  <si>
    <t>Administrative Computing Services</t>
  </si>
  <si>
    <t>Institutional Contingency</t>
  </si>
  <si>
    <t>General Institutional Expenses</t>
  </si>
  <si>
    <t>Staff Benefits-Undistributed</t>
  </si>
  <si>
    <t>Women's Alliance</t>
  </si>
  <si>
    <t>Governmental Relations</t>
  </si>
  <si>
    <t>Operation &amp; Maintenance of Plant</t>
  </si>
  <si>
    <t>Physical Plant Facilities</t>
  </si>
  <si>
    <t>Classroom Improvements</t>
  </si>
  <si>
    <t>Farm Maintenance</t>
  </si>
  <si>
    <t>Network Computing</t>
  </si>
  <si>
    <t>Residential Long Distance Resale</t>
  </si>
  <si>
    <t>Telecommunications</t>
  </si>
  <si>
    <t>Environmental Health &amp; Safety</t>
  </si>
  <si>
    <t>Parking &amp; Traffic Improvements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</si>
  <si>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</si>
  <si>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</si>
  <si>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</si>
  <si>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</si>
  <si>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</si>
  <si>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</si>
  <si>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</si>
  <si>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HVAC Services</t>
  </si>
  <si>
    <t>Construction Management</t>
  </si>
  <si>
    <t>Scholarship - Mandated</t>
  </si>
  <si>
    <t>Scholarships - Institutional</t>
  </si>
  <si>
    <t>Fellowships-Institutional</t>
  </si>
  <si>
    <t>Restricted Budget- Student Fin Aid</t>
  </si>
  <si>
    <t>America Reads</t>
  </si>
  <si>
    <t>SEOG 2002-2003</t>
  </si>
  <si>
    <t>PELL Grants 2002-2003</t>
  </si>
  <si>
    <t>KEES</t>
  </si>
  <si>
    <t>Teacher Scholarship Program</t>
  </si>
  <si>
    <t>College Access Programs</t>
  </si>
  <si>
    <t>Mandatory Transfer/E&amp;G</t>
  </si>
  <si>
    <t>NDSL University Contribution</t>
  </si>
  <si>
    <t xml:space="preserve"> AUXILIARY</t>
  </si>
  <si>
    <t>Associate VP for Campus Services</t>
  </si>
  <si>
    <t>Printing Services</t>
  </si>
  <si>
    <t>Undistributed Food Services Expense</t>
  </si>
  <si>
    <t>ID Center</t>
  </si>
  <si>
    <t>Student Television Services</t>
  </si>
  <si>
    <t>Housing Operations</t>
  </si>
  <si>
    <t>Undistributed Housing Expense</t>
  </si>
  <si>
    <t>Housing &amp; Residence Life</t>
  </si>
  <si>
    <t>University Centers</t>
  </si>
  <si>
    <t>Garrett Conference Center</t>
  </si>
  <si>
    <t>Undistributed Centers</t>
  </si>
  <si>
    <t>Student Leadership</t>
  </si>
  <si>
    <t>Bookstore</t>
  </si>
  <si>
    <t>Undistributed Bookstore Expense</t>
  </si>
  <si>
    <t>Princ/Int H&amp;D-University Center</t>
  </si>
  <si>
    <t>Princ/Int H&amp;D-Bookstore</t>
  </si>
  <si>
    <t>bud_expsmry_pcs.rpt</t>
  </si>
  <si>
    <t>EDUCATIONAL &amp; GENERAL</t>
  </si>
  <si>
    <t>WESTERN KENTUCKY UNIVERSITY</t>
  </si>
  <si>
    <t>EXPENDITURE SUMMARY BY PCS</t>
  </si>
  <si>
    <t>TOTAL E&amp;G EXPENDITURES AND MANDATORY</t>
  </si>
  <si>
    <t xml:space="preserve">   TRANSFERS</t>
  </si>
  <si>
    <t>TOTAL AUXILIARY ENTERPRISES AND</t>
  </si>
  <si>
    <t xml:space="preserve">   MANDATORY TRANSFERS</t>
  </si>
  <si>
    <t>TOTAL CURRENT FUNDS EXPENDITURES</t>
  </si>
  <si>
    <t xml:space="preserve">   AND MANDATORY TRANSFERS</t>
  </si>
  <si>
    <t>Total Operation &amp; Maintenance of Plant</t>
  </si>
  <si>
    <t>Total Other Student Financial Assistance</t>
  </si>
  <si>
    <t>Total Mandatory Transfer/E&amp;G</t>
  </si>
  <si>
    <t>Total Instruction</t>
  </si>
  <si>
    <t>Public Service</t>
  </si>
  <si>
    <t>Total Public Service</t>
  </si>
  <si>
    <t>Academic Support</t>
  </si>
  <si>
    <t>Total Academic Support</t>
  </si>
  <si>
    <t>Student Services</t>
  </si>
  <si>
    <t>Total Student Services</t>
  </si>
  <si>
    <t xml:space="preserve">   Physical Plant</t>
  </si>
  <si>
    <t>Student Financial Aid</t>
  </si>
  <si>
    <t>Total Student Financial Aid</t>
  </si>
  <si>
    <t>Total E &amp; G Expenditures</t>
  </si>
  <si>
    <t>Mandatory Transfer</t>
  </si>
  <si>
    <t>Instruction</t>
  </si>
  <si>
    <t xml:space="preserve">   Gordon Ford College of Business</t>
  </si>
  <si>
    <t xml:space="preserve">   General Academic Instruction</t>
  </si>
  <si>
    <t xml:space="preserve">   Total Gordon Ford College of Business</t>
  </si>
  <si>
    <t xml:space="preserve">   College of Education</t>
  </si>
  <si>
    <t xml:space="preserve">   Total College of Education</t>
  </si>
  <si>
    <t xml:space="preserve">   Potter College</t>
  </si>
  <si>
    <t xml:space="preserve">   Total Potter College</t>
  </si>
  <si>
    <t xml:space="preserve">   Ogden College</t>
  </si>
  <si>
    <t xml:space="preserve">   Total Ogden College</t>
  </si>
  <si>
    <t xml:space="preserve">   School of Health &amp; Human Services</t>
  </si>
  <si>
    <t xml:space="preserve">   Total School of Health &amp; Human Services</t>
  </si>
  <si>
    <t xml:space="preserve">   Other General Academic Instruction</t>
  </si>
  <si>
    <t xml:space="preserve">   Total Other General Academic Instruction</t>
  </si>
  <si>
    <t xml:space="preserve">   Preparation &amp; Adult Basic Education</t>
  </si>
  <si>
    <t xml:space="preserve">   Special Sessions Instruction</t>
  </si>
  <si>
    <t xml:space="preserve">   Other Instruction</t>
  </si>
  <si>
    <t xml:space="preserve">   Total Other Instruction</t>
  </si>
  <si>
    <t xml:space="preserve">   Community Education</t>
  </si>
  <si>
    <t xml:space="preserve">   Total Research</t>
  </si>
  <si>
    <t xml:space="preserve">   Community Service</t>
  </si>
  <si>
    <t xml:space="preserve">   Total Community Service</t>
  </si>
  <si>
    <t xml:space="preserve">   Public Broadcasting Services</t>
  </si>
  <si>
    <t xml:space="preserve">   Total Public Broadcasting Services</t>
  </si>
  <si>
    <t xml:space="preserve">   Other Public Service</t>
  </si>
  <si>
    <t xml:space="preserve">   Total Other Public Service</t>
  </si>
  <si>
    <t xml:space="preserve">   Library</t>
  </si>
  <si>
    <t xml:space="preserve">   Total Library</t>
  </si>
  <si>
    <t xml:space="preserve">   Museum and Galleries</t>
  </si>
  <si>
    <t xml:space="preserve">   Educational Media Services</t>
  </si>
  <si>
    <t xml:space="preserve">   Total Educational Media Services</t>
  </si>
  <si>
    <t xml:space="preserve">   Academic Computing</t>
  </si>
  <si>
    <t xml:space="preserve">   Ancillary Support</t>
  </si>
  <si>
    <t xml:space="preserve">   Academic Administration</t>
  </si>
  <si>
    <t xml:space="preserve">   Total Academic Administration</t>
  </si>
  <si>
    <t xml:space="preserve">   Student Service Administration</t>
  </si>
  <si>
    <t xml:space="preserve">   Total Student Service Administration</t>
  </si>
  <si>
    <t xml:space="preserve">   Social and Cultural Development</t>
  </si>
  <si>
    <t xml:space="preserve">   Total Social and Cultural Development</t>
  </si>
  <si>
    <t xml:space="preserve">   Counseling and Career Guidance</t>
  </si>
  <si>
    <t xml:space="preserve">   Financial Assistance Administration</t>
  </si>
  <si>
    <t xml:space="preserve">   Intercollegiate Athletics</t>
  </si>
  <si>
    <t xml:space="preserve">   Total Intercollegiate Athletics</t>
  </si>
  <si>
    <t xml:space="preserve">   Student Recruitment Adm &amp; Records</t>
  </si>
  <si>
    <t xml:space="preserve">   Total Student Recruitment Adm &amp; Records</t>
  </si>
  <si>
    <t xml:space="preserve">   Other Student Services</t>
  </si>
  <si>
    <t xml:space="preserve">   Total Other Student Services</t>
  </si>
  <si>
    <t xml:space="preserve">   Executive Management</t>
  </si>
  <si>
    <t xml:space="preserve">   Total Executive Management</t>
  </si>
  <si>
    <t xml:space="preserve">   Fiscal Operations</t>
  </si>
  <si>
    <t xml:space="preserve">   Total Fiscal Operations</t>
  </si>
  <si>
    <t xml:space="preserve">   General Administrative Services</t>
  </si>
  <si>
    <t xml:space="preserve">   Total General Administrative Services</t>
  </si>
  <si>
    <t xml:space="preserve">   Logistical Services</t>
  </si>
  <si>
    <t xml:space="preserve">   Total Logistical Services</t>
  </si>
  <si>
    <t xml:space="preserve">   University Relations &amp; Development</t>
  </si>
  <si>
    <t xml:space="preserve">   Total University Relations &amp; Development</t>
  </si>
  <si>
    <t xml:space="preserve">   Administrative Computing Support</t>
  </si>
  <si>
    <t xml:space="preserve">   Other Institutional Support</t>
  </si>
  <si>
    <t xml:space="preserve">   Total Other Institutional Support</t>
  </si>
  <si>
    <t xml:space="preserve">   Scholarships</t>
  </si>
  <si>
    <t xml:space="preserve">   Total Scholarships</t>
  </si>
  <si>
    <t xml:space="preserve">   Fellowships</t>
  </si>
  <si>
    <t xml:space="preserve">   Other Student Financial Assistance</t>
  </si>
  <si>
    <t>k</t>
  </si>
  <si>
    <t xml:space="preserve">   Associate V P Student Services</t>
  </si>
  <si>
    <t xml:space="preserve">   Auxiliary Services</t>
  </si>
  <si>
    <t xml:space="preserve">   Total Auxiliary Services</t>
  </si>
  <si>
    <t xml:space="preserve">   Housing</t>
  </si>
  <si>
    <t xml:space="preserve">   Total Housing</t>
  </si>
  <si>
    <t xml:space="preserve">   University Centers</t>
  </si>
  <si>
    <t xml:space="preserve">   Total University Centers</t>
  </si>
  <si>
    <t xml:space="preserve">   Bookstore</t>
  </si>
  <si>
    <t xml:space="preserve">   Total Bookstore</t>
  </si>
  <si>
    <t xml:space="preserve">   Auxiliary Transfer</t>
  </si>
  <si>
    <t xml:space="preserve">   Total Auxiliary Transfer</t>
  </si>
  <si>
    <t>Total Auxiliary Enterprises</t>
  </si>
  <si>
    <t>Dean School of Health &amp; Human Services</t>
  </si>
  <si>
    <t>VP Student Affairs</t>
  </si>
  <si>
    <r>
      <t xml:space="preserve">   </t>
    </r>
    <r>
      <rPr>
        <b/>
        <sz val="10"/>
        <color indexed="8"/>
        <rFont val="Times New Roman"/>
        <family val="1"/>
      </rPr>
      <t>Potter College (Cont.)</t>
    </r>
  </si>
  <si>
    <t xml:space="preserve">   Other General Academic Instruction (Cont.)</t>
  </si>
  <si>
    <r>
      <t xml:space="preserve">   </t>
    </r>
    <r>
      <rPr>
        <b/>
        <sz val="10"/>
        <color indexed="8"/>
        <rFont val="Times New Roman"/>
        <family val="1"/>
      </rPr>
      <t>Social and Cultural Development (Cont.)</t>
    </r>
  </si>
  <si>
    <r>
      <t xml:space="preserve">   </t>
    </r>
    <r>
      <rPr>
        <b/>
        <sz val="10"/>
        <color indexed="8"/>
        <rFont val="Times New Roman"/>
        <family val="1"/>
      </rPr>
      <t>Intercollegiate Athletics (Cont.)</t>
    </r>
  </si>
  <si>
    <t>Early Childhood Development</t>
  </si>
  <si>
    <t>KY Science &amp; Math Academy</t>
  </si>
  <si>
    <t>KY EMS Academy</t>
  </si>
  <si>
    <t>KY Equal Opportunity</t>
  </si>
  <si>
    <t>OAR-Orientation, Advisement &amp; Registration</t>
  </si>
  <si>
    <t>Math, Science &amp; Environmental Education</t>
  </si>
  <si>
    <t>Renovation/Construction Projects</t>
  </si>
  <si>
    <t>Principal &amp; Interest Educational Plant</t>
  </si>
  <si>
    <t>Princ/Int H&amp;D-Food Services</t>
  </si>
  <si>
    <t xml:space="preserve">   Health Services</t>
  </si>
  <si>
    <t>Health Services</t>
  </si>
  <si>
    <t xml:space="preserve">   Total Health Services</t>
  </si>
  <si>
    <t>Institutional Support</t>
  </si>
  <si>
    <t>Total Institutional Support</t>
  </si>
  <si>
    <t>Purchasing and Accounts Payable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</si>
</sst>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000000"/>
    <numFmt numFmtId="171" formatCode="#,##0.0_);\-#,##0.0"/>
    <numFmt numFmtId="172" formatCode="#,##0_);\-#,##0"/>
  </numFmts>
  <fonts count="44">
    <font>
      <sz val="10"/>
      <color indexed="8"/>
      <name val="MS Sans Serif"/>
      <family val="0"/>
    </font>
    <font>
      <b/>
      <u val="single"/>
      <sz val="9.85"/>
      <color indexed="8"/>
      <name val="Times New Roman"/>
      <family val="0"/>
    </font>
    <font>
      <b/>
      <sz val="11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164" fontId="7" fillId="0" borderId="0" xfId="0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43" fontId="7" fillId="0" borderId="0" xfId="42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172" fontId="5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5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>
      <alignment horizontal="right" vertical="center"/>
    </xf>
    <xf numFmtId="172" fontId="7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zoomScalePageLayoutView="0" workbookViewId="0" topLeftCell="A1">
      <selection activeCell="B95" sqref="B95"/>
    </sheetView>
  </sheetViews>
  <sheetFormatPr defaultColWidth="11.421875" defaultRowHeight="12.75"/>
  <cols>
    <col min="1" max="1" width="2.57421875" style="4" customWidth="1"/>
    <col min="2" max="2" width="11.421875" style="4" customWidth="1"/>
    <col min="3" max="3" width="21.57421875" style="4" customWidth="1"/>
    <col min="4" max="4" width="12.28125" style="4" customWidth="1"/>
    <col min="5" max="5" width="17.7109375" style="4" customWidth="1"/>
    <col min="6" max="6" width="17.00390625" style="4" customWidth="1"/>
    <col min="7" max="8" width="9.140625" style="0" customWidth="1"/>
    <col min="9" max="9" width="17.8515625" style="4" customWidth="1"/>
    <col min="10" max="10" width="14.8515625" style="4" customWidth="1"/>
    <col min="11" max="16384" width="11.421875" style="4" customWidth="1"/>
  </cols>
  <sheetData>
    <row r="1" spans="1:6" s="3" customFormat="1" ht="12.75">
      <c r="A1" s="1" t="s">
        <v>283</v>
      </c>
      <c r="B1" s="2"/>
      <c r="C1" s="2"/>
      <c r="D1" s="2"/>
      <c r="E1" s="2"/>
      <c r="F1" s="2"/>
    </row>
    <row r="2" spans="1:6" s="3" customFormat="1" ht="12.75">
      <c r="A2" s="1" t="s">
        <v>284</v>
      </c>
      <c r="B2" s="2"/>
      <c r="C2" s="2"/>
      <c r="D2" s="2"/>
      <c r="E2" s="2"/>
      <c r="F2" s="2"/>
    </row>
    <row r="4" spans="5:6" ht="12.75">
      <c r="E4" s="5" t="s">
        <v>0</v>
      </c>
      <c r="F4" s="5" t="s">
        <v>2</v>
      </c>
    </row>
    <row r="5" spans="1:6" ht="12.75">
      <c r="A5" s="6" t="s">
        <v>284</v>
      </c>
      <c r="B5" s="7"/>
      <c r="C5" s="7"/>
      <c r="D5" s="7"/>
      <c r="E5" s="8" t="s">
        <v>1</v>
      </c>
      <c r="F5" s="8" t="s">
        <v>1</v>
      </c>
    </row>
    <row r="6" spans="5:6" ht="12.75">
      <c r="E6" s="9"/>
      <c r="F6" s="9"/>
    </row>
    <row r="7" ht="12.75">
      <c r="A7" s="10" t="s">
        <v>282</v>
      </c>
    </row>
    <row r="8" ht="12.75">
      <c r="A8" s="10"/>
    </row>
    <row r="9" ht="12.75">
      <c r="A9" s="11" t="s">
        <v>306</v>
      </c>
    </row>
    <row r="10" ht="12.75">
      <c r="A10" s="11"/>
    </row>
    <row r="11" ht="12.75">
      <c r="A11" s="11" t="s">
        <v>308</v>
      </c>
    </row>
    <row r="12" ht="12.75">
      <c r="A12" s="10" t="s">
        <v>307</v>
      </c>
    </row>
    <row r="13" spans="2:6" ht="12.75">
      <c r="B13" s="12" t="s">
        <v>3</v>
      </c>
      <c r="E13" s="27">
        <v>43337.05</v>
      </c>
      <c r="F13" s="27">
        <v>45075.01</v>
      </c>
    </row>
    <row r="14" spans="2:6" ht="12.75">
      <c r="B14" s="12" t="s">
        <v>4</v>
      </c>
      <c r="E14" s="27">
        <v>1305078.86</v>
      </c>
      <c r="F14" s="27">
        <v>1349866.3</v>
      </c>
    </row>
    <row r="15" spans="2:6" ht="12.75">
      <c r="B15" s="12" t="s">
        <v>5</v>
      </c>
      <c r="E15" s="27">
        <v>541342.5</v>
      </c>
      <c r="F15" s="27">
        <v>565563.7</v>
      </c>
    </row>
    <row r="16" spans="2:6" ht="12.75">
      <c r="B16" s="12" t="s">
        <v>6</v>
      </c>
      <c r="E16" s="27">
        <v>1467062.45</v>
      </c>
      <c r="F16" s="27">
        <v>1727660.82</v>
      </c>
    </row>
    <row r="17" spans="2:6" ht="12.75">
      <c r="B17" s="12" t="s">
        <v>7</v>
      </c>
      <c r="E17" s="27">
        <v>742059.38</v>
      </c>
      <c r="F17" s="27">
        <v>768791.52</v>
      </c>
    </row>
    <row r="18" spans="2:6" ht="12.75">
      <c r="B18" s="12" t="s">
        <v>8</v>
      </c>
      <c r="E18" s="27">
        <v>937380.44</v>
      </c>
      <c r="F18" s="27">
        <v>895818.82</v>
      </c>
    </row>
    <row r="19" spans="2:6" ht="12.75">
      <c r="B19" s="12" t="s">
        <v>9</v>
      </c>
      <c r="E19" s="27">
        <v>1130728.61</v>
      </c>
      <c r="F19" s="27">
        <v>1282863.14</v>
      </c>
    </row>
    <row r="20" spans="1:9" s="15" customFormat="1" ht="12.75">
      <c r="A20" s="14" t="s">
        <v>309</v>
      </c>
      <c r="C20" s="16"/>
      <c r="E20" s="28">
        <f>SUM(E13:E19)</f>
        <v>6166989.29</v>
      </c>
      <c r="F20" s="28">
        <f>SUM(F13:F19)</f>
        <v>6635639.31</v>
      </c>
      <c r="I20" s="17"/>
    </row>
    <row r="21" spans="5:6" ht="12.75">
      <c r="E21" s="29"/>
      <c r="F21" s="29"/>
    </row>
    <row r="22" spans="1:6" ht="12.75">
      <c r="A22" s="10" t="s">
        <v>310</v>
      </c>
      <c r="E22" s="29"/>
      <c r="F22" s="29"/>
    </row>
    <row r="23" spans="2:6" ht="12.75">
      <c r="B23" s="12" t="s">
        <v>10</v>
      </c>
      <c r="E23" s="27">
        <v>172829.36</v>
      </c>
      <c r="F23" s="27">
        <v>179760.41</v>
      </c>
    </row>
    <row r="24" spans="2:6" ht="12.75">
      <c r="B24" s="12" t="s">
        <v>11</v>
      </c>
      <c r="E24" s="27">
        <v>789580.2</v>
      </c>
      <c r="F24" s="27">
        <v>824120.77</v>
      </c>
    </row>
    <row r="25" spans="2:6" ht="12.75">
      <c r="B25" s="12" t="s">
        <v>12</v>
      </c>
      <c r="E25" s="27">
        <v>975373.77</v>
      </c>
      <c r="F25" s="27">
        <v>971246.83</v>
      </c>
    </row>
    <row r="26" spans="2:6" ht="12.75">
      <c r="B26" s="12" t="s">
        <v>13</v>
      </c>
      <c r="E26" s="27">
        <v>1071372.32</v>
      </c>
      <c r="F26" s="27">
        <v>1100671.62</v>
      </c>
    </row>
    <row r="27" spans="2:6" ht="12.75">
      <c r="B27" s="12" t="s">
        <v>14</v>
      </c>
      <c r="E27" s="27">
        <v>2375915.6</v>
      </c>
      <c r="F27" s="27">
        <v>2511694.54</v>
      </c>
    </row>
    <row r="28" spans="2:6" ht="12.75">
      <c r="B28" s="12" t="s">
        <v>15</v>
      </c>
      <c r="E28" s="27">
        <v>862065.64</v>
      </c>
      <c r="F28" s="27">
        <v>1015890.31</v>
      </c>
    </row>
    <row r="29" spans="2:6" ht="12.75">
      <c r="B29" s="12" t="s">
        <v>16</v>
      </c>
      <c r="E29" s="27">
        <v>947047.51</v>
      </c>
      <c r="F29" s="27">
        <v>820678.98</v>
      </c>
    </row>
    <row r="30" spans="2:6" ht="12.75">
      <c r="B30" s="12" t="s">
        <v>17</v>
      </c>
      <c r="E30" s="27">
        <v>1249284.48</v>
      </c>
      <c r="F30" s="27">
        <v>1323764.42</v>
      </c>
    </row>
    <row r="31" spans="2:6" ht="12.75">
      <c r="B31" s="12" t="s">
        <v>18</v>
      </c>
      <c r="E31" s="27">
        <v>512975.97</v>
      </c>
      <c r="F31" s="27">
        <v>519182.49</v>
      </c>
    </row>
    <row r="32" spans="2:6" ht="12.75">
      <c r="B32" s="12" t="s">
        <v>19</v>
      </c>
      <c r="E32" s="27">
        <v>41535.15</v>
      </c>
      <c r="F32" s="27">
        <v>44330.69</v>
      </c>
    </row>
    <row r="33" spans="2:6" ht="12.75">
      <c r="B33" s="12" t="s">
        <v>20</v>
      </c>
      <c r="E33" s="27">
        <v>970459.66</v>
      </c>
      <c r="F33" s="27">
        <v>1017817.07</v>
      </c>
    </row>
    <row r="34" spans="1:9" s="15" customFormat="1" ht="12.75">
      <c r="A34" s="16" t="s">
        <v>311</v>
      </c>
      <c r="E34" s="28">
        <f>SUM(E23:E33)</f>
        <v>9968439.66</v>
      </c>
      <c r="F34" s="28">
        <f>SUM(F23:F33)</f>
        <v>10329158.13</v>
      </c>
      <c r="I34" s="17"/>
    </row>
    <row r="35" spans="5:6" ht="12.75">
      <c r="E35" s="29"/>
      <c r="F35" s="29"/>
    </row>
    <row r="36" spans="1:6" ht="12.75">
      <c r="A36" s="10" t="s">
        <v>312</v>
      </c>
      <c r="E36" s="29"/>
      <c r="F36" s="29"/>
    </row>
    <row r="37" spans="2:6" ht="12.75">
      <c r="B37" s="12" t="s">
        <v>21</v>
      </c>
      <c r="E37" s="27">
        <v>25000</v>
      </c>
      <c r="F37" s="27">
        <v>15000</v>
      </c>
    </row>
    <row r="38" spans="2:6" ht="12.75">
      <c r="B38" s="12" t="s">
        <v>22</v>
      </c>
      <c r="E38" s="27">
        <v>204850.52</v>
      </c>
      <c r="F38" s="27">
        <v>213065.72</v>
      </c>
    </row>
    <row r="39" spans="2:6" ht="12.75">
      <c r="B39" s="12" t="s">
        <v>23</v>
      </c>
      <c r="E39" s="27">
        <v>882396.5</v>
      </c>
      <c r="F39" s="27">
        <v>894824.86</v>
      </c>
    </row>
    <row r="40" spans="2:6" ht="12.75">
      <c r="B40" s="12" t="s">
        <v>24</v>
      </c>
      <c r="E40" s="27">
        <v>999693.25</v>
      </c>
      <c r="F40" s="27">
        <v>1120062.58</v>
      </c>
    </row>
    <row r="41" spans="2:6" ht="12.75">
      <c r="B41" s="12" t="s">
        <v>25</v>
      </c>
      <c r="E41" s="27">
        <v>2624321.19</v>
      </c>
      <c r="F41" s="27">
        <v>2772486.56</v>
      </c>
    </row>
    <row r="42" spans="2:10" ht="12.75">
      <c r="B42" s="12" t="s">
        <v>26</v>
      </c>
      <c r="D42" s="11"/>
      <c r="E42" s="27">
        <v>1206271.45</v>
      </c>
      <c r="F42" s="27">
        <v>1229531.41</v>
      </c>
      <c r="J42" s="19" t="e">
        <f>+#REF!-E42</f>
        <v>#REF!</v>
      </c>
    </row>
    <row r="43" spans="2:6" ht="12.75">
      <c r="B43" s="12" t="s">
        <v>27</v>
      </c>
      <c r="E43" s="27">
        <v>1563408.82</v>
      </c>
      <c r="F43" s="27">
        <v>1623765.11</v>
      </c>
    </row>
    <row r="44" spans="2:6" ht="12.75">
      <c r="B44" s="12" t="s">
        <v>28</v>
      </c>
      <c r="E44" s="27">
        <v>1550043.7</v>
      </c>
      <c r="F44" s="27">
        <v>1637609.03</v>
      </c>
    </row>
    <row r="45" spans="2:9" ht="12.75">
      <c r="B45" s="12" t="s">
        <v>29</v>
      </c>
      <c r="E45" s="27">
        <v>154780.46</v>
      </c>
      <c r="F45" s="27">
        <v>286678.86</v>
      </c>
      <c r="I45" s="19"/>
    </row>
    <row r="46" spans="2:6" ht="12.75">
      <c r="B46" s="12" t="s">
        <v>30</v>
      </c>
      <c r="E46" s="27">
        <v>1353915.75</v>
      </c>
      <c r="F46" s="27">
        <v>1361542.97</v>
      </c>
    </row>
    <row r="47" spans="2:6" ht="12.75">
      <c r="B47" s="12" t="s">
        <v>31</v>
      </c>
      <c r="E47" s="27">
        <v>900608.13</v>
      </c>
      <c r="F47" s="27">
        <v>942511.59</v>
      </c>
    </row>
    <row r="48" spans="2:6" ht="12.75">
      <c r="B48" s="12" t="s">
        <v>32</v>
      </c>
      <c r="E48" s="27">
        <v>985450.9</v>
      </c>
      <c r="F48" s="27">
        <v>1085318.73</v>
      </c>
    </row>
    <row r="49" spans="2:6" ht="12.75">
      <c r="B49" s="12" t="s">
        <v>33</v>
      </c>
      <c r="E49" s="27">
        <v>677708.63</v>
      </c>
      <c r="F49" s="27">
        <v>692661.97</v>
      </c>
    </row>
    <row r="50" spans="2:6" ht="12.75">
      <c r="B50" s="12" t="s">
        <v>34</v>
      </c>
      <c r="E50" s="27">
        <v>666462.23</v>
      </c>
      <c r="F50" s="27">
        <v>652880.92</v>
      </c>
    </row>
    <row r="51" spans="1:6" ht="12.75">
      <c r="A51" s="4" t="s">
        <v>385</v>
      </c>
      <c r="B51" s="12"/>
      <c r="E51" s="27"/>
      <c r="F51" s="27"/>
    </row>
    <row r="52" spans="2:6" ht="12.75">
      <c r="B52" s="12" t="s">
        <v>35</v>
      </c>
      <c r="E52" s="27">
        <v>5548.42</v>
      </c>
      <c r="F52" s="27">
        <v>5548.42</v>
      </c>
    </row>
    <row r="53" spans="2:9" ht="12.75">
      <c r="B53" s="12" t="s">
        <v>36</v>
      </c>
      <c r="E53" s="27">
        <v>34195.61</v>
      </c>
      <c r="F53" s="27">
        <v>35133.32</v>
      </c>
      <c r="I53" s="20"/>
    </row>
    <row r="54" spans="1:10" s="15" customFormat="1" ht="12.75">
      <c r="A54" s="16" t="s">
        <v>313</v>
      </c>
      <c r="B54" s="14"/>
      <c r="D54" s="20"/>
      <c r="E54" s="28">
        <f>SUM(E37:E53)</f>
        <v>13834655.560000002</v>
      </c>
      <c r="F54" s="28">
        <f>SUM(F37:F53)</f>
        <v>14568622.050000003</v>
      </c>
      <c r="I54" s="21"/>
      <c r="J54" s="20">
        <f>+I53-E54</f>
        <v>-13834655.560000002</v>
      </c>
    </row>
    <row r="55" spans="5:6" ht="12.75">
      <c r="E55" s="29"/>
      <c r="F55" s="29"/>
    </row>
    <row r="56" spans="1:6" ht="12.75">
      <c r="A56" s="10" t="s">
        <v>314</v>
      </c>
      <c r="E56" s="29"/>
      <c r="F56" s="29"/>
    </row>
    <row r="57" spans="2:6" ht="12.75">
      <c r="B57" s="12" t="s">
        <v>37</v>
      </c>
      <c r="E57" s="27">
        <v>287019.98</v>
      </c>
      <c r="F57" s="27">
        <v>298530.46</v>
      </c>
    </row>
    <row r="58" spans="2:6" ht="12.75">
      <c r="B58" s="12" t="s">
        <v>38</v>
      </c>
      <c r="E58" s="27">
        <v>1101681.4</v>
      </c>
      <c r="F58" s="27">
        <v>1138900.61</v>
      </c>
    </row>
    <row r="59" spans="2:6" ht="12.75">
      <c r="B59" s="12" t="s">
        <v>39</v>
      </c>
      <c r="E59" s="27">
        <v>15000</v>
      </c>
      <c r="F59" s="27">
        <v>14000</v>
      </c>
    </row>
    <row r="60" spans="2:6" ht="12.75">
      <c r="B60" s="12" t="s">
        <v>40</v>
      </c>
      <c r="E60" s="27">
        <v>7000</v>
      </c>
      <c r="F60" s="27">
        <v>5000</v>
      </c>
    </row>
    <row r="61" spans="2:6" ht="12.75">
      <c r="B61" s="12" t="s">
        <v>41</v>
      </c>
      <c r="E61" s="27">
        <v>1650332.65</v>
      </c>
      <c r="F61" s="27">
        <v>1752922.7</v>
      </c>
    </row>
    <row r="62" spans="2:6" ht="12.75">
      <c r="B62" s="12" t="s">
        <v>42</v>
      </c>
      <c r="E62" s="27">
        <v>1388120.02</v>
      </c>
      <c r="F62" s="27">
        <v>1440949.26</v>
      </c>
    </row>
    <row r="63" spans="2:6" ht="12.75">
      <c r="B63" s="12" t="s">
        <v>43</v>
      </c>
      <c r="E63" s="27">
        <v>1265742.81</v>
      </c>
      <c r="F63" s="27">
        <v>1308076</v>
      </c>
    </row>
    <row r="64" spans="2:6" ht="12.75">
      <c r="B64" s="12" t="s">
        <v>44</v>
      </c>
      <c r="E64" s="27">
        <v>799104.31</v>
      </c>
      <c r="F64" s="27">
        <v>773054.69</v>
      </c>
    </row>
    <row r="65" spans="2:6" ht="12.75">
      <c r="B65" s="12" t="s">
        <v>45</v>
      </c>
      <c r="D65" s="11"/>
      <c r="E65" s="27">
        <v>1957957.34</v>
      </c>
      <c r="F65" s="27">
        <v>2044747.13</v>
      </c>
    </row>
    <row r="66" spans="2:6" ht="12.75">
      <c r="B66" s="12" t="s">
        <v>46</v>
      </c>
      <c r="E66" s="27">
        <v>1203560.08</v>
      </c>
      <c r="F66" s="27">
        <v>1259931.8</v>
      </c>
    </row>
    <row r="67" spans="2:6" ht="12.75">
      <c r="B67" s="12" t="s">
        <v>47</v>
      </c>
      <c r="E67" s="27">
        <v>1081183.52</v>
      </c>
      <c r="F67" s="27">
        <v>1192948.31</v>
      </c>
    </row>
    <row r="68" spans="2:6" ht="12.75">
      <c r="B68" s="12" t="s">
        <v>48</v>
      </c>
      <c r="E68" s="27">
        <v>984452.62</v>
      </c>
      <c r="F68" s="27">
        <v>874398.35</v>
      </c>
    </row>
    <row r="69" spans="2:6" ht="12.75">
      <c r="B69" s="12" t="s">
        <v>49</v>
      </c>
      <c r="E69" s="27">
        <v>15000</v>
      </c>
      <c r="F69" s="27">
        <v>15000</v>
      </c>
    </row>
    <row r="70" spans="1:9" s="15" customFormat="1" ht="12.75">
      <c r="A70" s="16" t="s">
        <v>315</v>
      </c>
      <c r="D70" s="20"/>
      <c r="E70" s="28">
        <f>SUM(E57:E69)</f>
        <v>11756154.729999999</v>
      </c>
      <c r="F70" s="28">
        <f>SUM(F57:F69)</f>
        <v>12118459.310000002</v>
      </c>
      <c r="I70" s="17"/>
    </row>
    <row r="71" spans="5:6" ht="12.75">
      <c r="E71" s="29"/>
      <c r="F71" s="29"/>
    </row>
    <row r="72" spans="1:6" ht="12.75">
      <c r="A72" s="10" t="s">
        <v>316</v>
      </c>
      <c r="E72" s="29"/>
      <c r="F72" s="29"/>
    </row>
    <row r="73" spans="2:6" ht="12.75">
      <c r="B73" s="12" t="s">
        <v>50</v>
      </c>
      <c r="E73" s="27">
        <v>1064272.1</v>
      </c>
      <c r="F73" s="27">
        <v>1280905.71</v>
      </c>
    </row>
    <row r="74" spans="2:6" ht="12.75">
      <c r="B74" s="12" t="s">
        <v>51</v>
      </c>
      <c r="E74" s="27">
        <v>1080831.79</v>
      </c>
      <c r="F74" s="27">
        <v>1133132.15</v>
      </c>
    </row>
    <row r="75" spans="2:6" ht="12.75">
      <c r="B75" s="12" t="s">
        <v>52</v>
      </c>
      <c r="E75" s="27">
        <v>336267.29</v>
      </c>
      <c r="F75" s="27">
        <v>346006.13</v>
      </c>
    </row>
    <row r="76" spans="2:6" ht="12.75">
      <c r="B76" s="12" t="s">
        <v>53</v>
      </c>
      <c r="E76" s="27">
        <v>496500.64</v>
      </c>
      <c r="F76" s="27">
        <v>512608.52</v>
      </c>
    </row>
    <row r="77" spans="2:6" ht="12.75">
      <c r="B77" s="12" t="s">
        <v>54</v>
      </c>
      <c r="E77" s="27">
        <v>62136</v>
      </c>
      <c r="F77" s="27">
        <v>62136</v>
      </c>
    </row>
    <row r="78" spans="1:9" s="15" customFormat="1" ht="12.75">
      <c r="A78" s="16" t="s">
        <v>317</v>
      </c>
      <c r="B78" s="14"/>
      <c r="E78" s="28">
        <f>SUM(E73:E77)</f>
        <v>3040007.8200000003</v>
      </c>
      <c r="F78" s="28">
        <f>SUM(F73:F77)</f>
        <v>3334788.51</v>
      </c>
      <c r="I78" s="17"/>
    </row>
    <row r="79" spans="5:6" ht="12.75">
      <c r="E79" s="29"/>
      <c r="F79" s="29"/>
    </row>
    <row r="80" spans="1:6" ht="12.75">
      <c r="A80" s="10" t="s">
        <v>318</v>
      </c>
      <c r="E80" s="29"/>
      <c r="F80" s="29"/>
    </row>
    <row r="81" spans="2:6" ht="12.75">
      <c r="B81" s="12" t="s">
        <v>56</v>
      </c>
      <c r="D81" s="11"/>
      <c r="E81" s="27">
        <v>286004</v>
      </c>
      <c r="F81" s="27">
        <v>98523.92</v>
      </c>
    </row>
    <row r="82" spans="2:6" ht="12.75">
      <c r="B82" s="12" t="s">
        <v>55</v>
      </c>
      <c r="E82" s="27">
        <v>1200428.46</v>
      </c>
      <c r="F82" s="27">
        <v>1259546.59</v>
      </c>
    </row>
    <row r="83" spans="2:6" ht="12.75">
      <c r="B83" s="12" t="s">
        <v>57</v>
      </c>
      <c r="E83" s="27">
        <f>61732</f>
        <v>61732</v>
      </c>
      <c r="F83" s="27">
        <f>61732+2183659</f>
        <v>2245391</v>
      </c>
    </row>
    <row r="84" spans="2:6" ht="12.75">
      <c r="B84" s="12" t="s">
        <v>58</v>
      </c>
      <c r="E84" s="27">
        <v>222000</v>
      </c>
      <c r="F84" s="27">
        <v>240000</v>
      </c>
    </row>
    <row r="85" spans="2:6" ht="12.75">
      <c r="B85" s="12" t="s">
        <v>59</v>
      </c>
      <c r="E85" s="27">
        <v>143420.82</v>
      </c>
      <c r="F85" s="27">
        <v>200025.3</v>
      </c>
    </row>
    <row r="86" spans="2:6" ht="12.75">
      <c r="B86" s="12" t="s">
        <v>60</v>
      </c>
      <c r="E86" s="27">
        <v>64500.79</v>
      </c>
      <c r="F86" s="27">
        <v>65914.05</v>
      </c>
    </row>
    <row r="87" spans="2:6" ht="12.75">
      <c r="B87" s="12" t="s">
        <v>61</v>
      </c>
      <c r="E87" s="27">
        <v>89086.1</v>
      </c>
      <c r="F87" s="27">
        <v>247827.23</v>
      </c>
    </row>
    <row r="88" spans="2:6" ht="12.75">
      <c r="B88" s="12" t="s">
        <v>62</v>
      </c>
      <c r="E88" s="27">
        <v>132566.82</v>
      </c>
      <c r="F88" s="27">
        <v>132219.84</v>
      </c>
    </row>
    <row r="89" spans="2:6" ht="12.75">
      <c r="B89" s="12" t="s">
        <v>63</v>
      </c>
      <c r="E89" s="27">
        <v>358836.08</v>
      </c>
      <c r="F89" s="27">
        <v>366823.3</v>
      </c>
    </row>
    <row r="90" spans="2:6" ht="12.75">
      <c r="B90" s="12" t="s">
        <v>64</v>
      </c>
      <c r="E90" s="27">
        <v>1048887.3</v>
      </c>
      <c r="F90" s="27">
        <v>1081167.36</v>
      </c>
    </row>
    <row r="91" spans="2:6" ht="12.75">
      <c r="B91" s="12" t="s">
        <v>65</v>
      </c>
      <c r="E91" s="27">
        <v>411047.68</v>
      </c>
      <c r="F91" s="27">
        <v>424369.43</v>
      </c>
    </row>
    <row r="92" spans="2:6" ht="12.75">
      <c r="B92" s="12" t="s">
        <v>66</v>
      </c>
      <c r="D92" s="11"/>
      <c r="E92" s="27">
        <v>1925564.06</v>
      </c>
      <c r="F92" s="27">
        <v>2322993.74</v>
      </c>
    </row>
    <row r="93" spans="2:6" ht="12.75">
      <c r="B93" s="12" t="s">
        <v>67</v>
      </c>
      <c r="E93" s="27">
        <v>119723.88</v>
      </c>
      <c r="F93" s="27">
        <v>124480.57</v>
      </c>
    </row>
    <row r="94" spans="2:6" ht="12.75">
      <c r="B94" s="12" t="s">
        <v>68</v>
      </c>
      <c r="E94" s="27">
        <v>99812.02</v>
      </c>
      <c r="F94" s="27">
        <v>102891.36</v>
      </c>
    </row>
    <row r="95" spans="2:6" ht="12.75">
      <c r="B95" s="12" t="s">
        <v>69</v>
      </c>
      <c r="E95" s="27">
        <v>577837.68</v>
      </c>
      <c r="F95" s="27">
        <v>582486.96</v>
      </c>
    </row>
    <row r="96" spans="2:6" ht="12.75">
      <c r="B96" s="12" t="s">
        <v>70</v>
      </c>
      <c r="E96" s="27">
        <v>244000</v>
      </c>
      <c r="F96" s="27">
        <v>244000</v>
      </c>
    </row>
    <row r="97" spans="5:6" ht="12.75">
      <c r="E97" s="29"/>
      <c r="F97" s="29"/>
    </row>
    <row r="98" spans="1:8" s="11" customFormat="1" ht="12.75">
      <c r="A98" s="11" t="s">
        <v>386</v>
      </c>
      <c r="B98" s="10"/>
      <c r="E98" s="30"/>
      <c r="F98" s="30"/>
      <c r="G98" s="26"/>
      <c r="H98" s="26"/>
    </row>
    <row r="99" spans="2:6" ht="12.75">
      <c r="B99" s="12" t="s">
        <v>71</v>
      </c>
      <c r="E99" s="27">
        <v>319221.03</v>
      </c>
      <c r="F99" s="27">
        <v>326107.46</v>
      </c>
    </row>
    <row r="100" spans="2:6" ht="12.75">
      <c r="B100" s="12" t="s">
        <v>72</v>
      </c>
      <c r="E100" s="27">
        <v>1228365.92</v>
      </c>
      <c r="F100" s="27">
        <v>1386906.5</v>
      </c>
    </row>
    <row r="101" spans="1:9" s="15" customFormat="1" ht="12.75">
      <c r="A101" s="16" t="s">
        <v>319</v>
      </c>
      <c r="B101" s="14"/>
      <c r="E101" s="28">
        <f>SUM(E81:E100)</f>
        <v>8533034.64</v>
      </c>
      <c r="F101" s="28">
        <f>SUM(F81:F100)</f>
        <v>11451674.61</v>
      </c>
      <c r="I101" s="17"/>
    </row>
    <row r="102" spans="5:6" ht="12.75">
      <c r="E102" s="29"/>
      <c r="F102" s="29"/>
    </row>
    <row r="103" spans="1:6" ht="12.75">
      <c r="A103" s="10" t="s">
        <v>320</v>
      </c>
      <c r="E103" s="29"/>
      <c r="F103" s="29"/>
    </row>
    <row r="104" spans="2:9" ht="12.75">
      <c r="B104" s="12" t="s">
        <v>73</v>
      </c>
      <c r="E104" s="27">
        <v>201508.17</v>
      </c>
      <c r="F104" s="27">
        <v>293927.47</v>
      </c>
      <c r="I104" s="13"/>
    </row>
    <row r="105" spans="5:6" ht="12.75">
      <c r="E105" s="29"/>
      <c r="F105" s="29"/>
    </row>
    <row r="106" spans="1:6" ht="12.75">
      <c r="A106" s="10" t="s">
        <v>321</v>
      </c>
      <c r="E106" s="29"/>
      <c r="F106" s="29"/>
    </row>
    <row r="107" spans="2:9" ht="12.75">
      <c r="B107" s="12" t="s">
        <v>74</v>
      </c>
      <c r="E107" s="27">
        <v>1885068.32</v>
      </c>
      <c r="F107" s="27">
        <v>2471068.32</v>
      </c>
      <c r="I107" s="13"/>
    </row>
    <row r="108" spans="5:6" ht="12.75">
      <c r="E108" s="29"/>
      <c r="F108" s="29"/>
    </row>
    <row r="109" spans="1:6" ht="12.75">
      <c r="A109" s="10" t="s">
        <v>322</v>
      </c>
      <c r="E109" s="29"/>
      <c r="F109" s="29"/>
    </row>
    <row r="110" spans="2:6" ht="12.75">
      <c r="B110" s="12" t="s">
        <v>75</v>
      </c>
      <c r="E110" s="27">
        <v>700000</v>
      </c>
      <c r="F110" s="27">
        <v>700000</v>
      </c>
    </row>
    <row r="111" spans="2:6" ht="12.75">
      <c r="B111" s="12" t="s">
        <v>76</v>
      </c>
      <c r="E111" s="27">
        <v>3655000</v>
      </c>
      <c r="F111" s="27">
        <v>3405000</v>
      </c>
    </row>
    <row r="112" spans="2:6" ht="12.75">
      <c r="B112" s="12" t="s">
        <v>77</v>
      </c>
      <c r="E112" s="27">
        <v>34408</v>
      </c>
      <c r="F112" s="27">
        <v>34408</v>
      </c>
    </row>
    <row r="113" spans="1:9" s="15" customFormat="1" ht="12.75">
      <c r="A113" s="16" t="s">
        <v>323</v>
      </c>
      <c r="B113" s="14"/>
      <c r="E113" s="28">
        <f>SUM(E110:E112)</f>
        <v>4389408</v>
      </c>
      <c r="F113" s="31">
        <f>SUM(F110:F112)</f>
        <v>4139408</v>
      </c>
      <c r="I113" s="17"/>
    </row>
    <row r="114" spans="1:10" s="15" customFormat="1" ht="12.75">
      <c r="A114" s="16"/>
      <c r="B114" s="14"/>
      <c r="E114" s="28"/>
      <c r="F114" s="28"/>
      <c r="J114" s="20">
        <f>60126362-E118</f>
        <v>-3904.1900000050664</v>
      </c>
    </row>
    <row r="115" spans="1:6" ht="12.75">
      <c r="A115" s="10" t="s">
        <v>324</v>
      </c>
      <c r="E115" s="29"/>
      <c r="F115" s="29"/>
    </row>
    <row r="116" spans="2:9" ht="12.75">
      <c r="B116" s="12" t="s">
        <v>78</v>
      </c>
      <c r="E116" s="27">
        <v>355000</v>
      </c>
      <c r="F116" s="27">
        <v>373000</v>
      </c>
      <c r="I116" s="13"/>
    </row>
    <row r="117" spans="2:9" ht="12.75">
      <c r="B117" s="12"/>
      <c r="E117" s="27"/>
      <c r="F117" s="27"/>
      <c r="I117" s="13"/>
    </row>
    <row r="118" spans="1:9" s="23" customFormat="1" ht="13.5">
      <c r="A118" s="10" t="s">
        <v>294</v>
      </c>
      <c r="B118" s="22"/>
      <c r="E118" s="32">
        <f>+E116+E113+E107+E104+E101+E78+E70+E54+E34+E20</f>
        <v>60130266.190000005</v>
      </c>
      <c r="F118" s="32">
        <f>+F116+F113+F107+F104+F101+F78+F70+F54+F34+F20</f>
        <v>65715745.71000001</v>
      </c>
      <c r="I118" s="24"/>
    </row>
    <row r="119" spans="1:9" s="15" customFormat="1" ht="12.75">
      <c r="A119" s="10"/>
      <c r="B119" s="14"/>
      <c r="E119" s="28"/>
      <c r="F119" s="28"/>
      <c r="I119" s="21"/>
    </row>
    <row r="120" spans="1:6" ht="12.75">
      <c r="A120" s="10" t="s">
        <v>79</v>
      </c>
      <c r="E120" s="29"/>
      <c r="F120" s="29"/>
    </row>
    <row r="121" spans="1:6" ht="12.75">
      <c r="A121" s="10"/>
      <c r="E121" s="29"/>
      <c r="F121" s="29"/>
    </row>
    <row r="122" spans="2:6" ht="12.75">
      <c r="B122" s="12" t="s">
        <v>80</v>
      </c>
      <c r="E122" s="27">
        <v>6822000</v>
      </c>
      <c r="F122" s="27">
        <v>6572000</v>
      </c>
    </row>
    <row r="123" spans="2:6" ht="12.75">
      <c r="B123" s="12" t="s">
        <v>81</v>
      </c>
      <c r="E123" s="27">
        <v>553252</v>
      </c>
      <c r="F123" s="27">
        <v>662652</v>
      </c>
    </row>
    <row r="124" spans="2:6" ht="12.75">
      <c r="B124" s="12" t="s">
        <v>82</v>
      </c>
      <c r="E124" s="27">
        <v>66792</v>
      </c>
      <c r="F124" s="27">
        <v>116792</v>
      </c>
    </row>
    <row r="125" spans="2:6" ht="12.75">
      <c r="B125" s="12" t="s">
        <v>83</v>
      </c>
      <c r="E125" s="27">
        <v>223205.44</v>
      </c>
      <c r="F125" s="27">
        <v>229861.41</v>
      </c>
    </row>
    <row r="126" spans="2:6" ht="12.75">
      <c r="B126" s="12" t="s">
        <v>84</v>
      </c>
      <c r="E126" s="27">
        <v>8000</v>
      </c>
      <c r="F126" s="27">
        <v>8000</v>
      </c>
    </row>
    <row r="127" spans="2:6" ht="12.75">
      <c r="B127" s="12" t="s">
        <v>85</v>
      </c>
      <c r="E127" s="27">
        <v>3092</v>
      </c>
      <c r="F127" s="27">
        <v>3092</v>
      </c>
    </row>
    <row r="128" spans="2:6" ht="12.75">
      <c r="B128" s="12" t="s">
        <v>86</v>
      </c>
      <c r="E128" s="27">
        <v>3364.93</v>
      </c>
      <c r="F128" s="27">
        <v>3365.16</v>
      </c>
    </row>
    <row r="129" spans="2:6" ht="12.75">
      <c r="B129" s="12" t="s">
        <v>87</v>
      </c>
      <c r="E129" s="27">
        <v>140000</v>
      </c>
      <c r="F129" s="27">
        <v>145000</v>
      </c>
    </row>
    <row r="130" spans="2:6" ht="12.75">
      <c r="B130" s="12" t="s">
        <v>88</v>
      </c>
      <c r="E130" s="27">
        <v>15000</v>
      </c>
      <c r="F130" s="27">
        <v>25000</v>
      </c>
    </row>
    <row r="131" spans="2:6" ht="12.75">
      <c r="B131" s="12" t="s">
        <v>89</v>
      </c>
      <c r="E131" s="27">
        <v>10000</v>
      </c>
      <c r="F131" s="27">
        <v>5000</v>
      </c>
    </row>
    <row r="132" spans="2:6" ht="12.75">
      <c r="B132" s="12" t="s">
        <v>90</v>
      </c>
      <c r="E132" s="27">
        <v>10000</v>
      </c>
      <c r="F132" s="27">
        <v>5000</v>
      </c>
    </row>
    <row r="133" spans="2:6" ht="12.75">
      <c r="B133" s="12" t="s">
        <v>91</v>
      </c>
      <c r="E133" s="27">
        <v>50000</v>
      </c>
      <c r="F133" s="27">
        <v>100000</v>
      </c>
    </row>
    <row r="134" spans="2:6" ht="12.75">
      <c r="B134" s="12" t="s">
        <v>92</v>
      </c>
      <c r="E134" s="27">
        <v>50000</v>
      </c>
      <c r="F134" s="27">
        <v>75000</v>
      </c>
    </row>
    <row r="135" spans="2:6" ht="12.75">
      <c r="B135" s="12" t="s">
        <v>93</v>
      </c>
      <c r="E135" s="27">
        <v>0</v>
      </c>
      <c r="F135" s="27">
        <v>5000</v>
      </c>
    </row>
    <row r="136" spans="2:6" ht="12.75">
      <c r="B136" s="12" t="s">
        <v>94</v>
      </c>
      <c r="E136" s="27">
        <v>10000</v>
      </c>
      <c r="F136" s="27">
        <v>10000</v>
      </c>
    </row>
    <row r="137" spans="2:6" ht="12.75">
      <c r="B137" s="12" t="s">
        <v>95</v>
      </c>
      <c r="E137" s="27">
        <v>45000</v>
      </c>
      <c r="F137" s="27">
        <v>45000</v>
      </c>
    </row>
    <row r="138" spans="2:6" ht="12.75">
      <c r="B138" s="12" t="s">
        <v>96</v>
      </c>
      <c r="E138" s="27">
        <v>15000</v>
      </c>
      <c r="F138" s="27">
        <v>5000</v>
      </c>
    </row>
    <row r="139" spans="2:6" ht="12.75">
      <c r="B139" s="12" t="s">
        <v>97</v>
      </c>
      <c r="E139" s="27">
        <v>55000</v>
      </c>
      <c r="F139" s="27">
        <v>40000</v>
      </c>
    </row>
    <row r="140" spans="2:6" ht="12.75">
      <c r="B140" s="12" t="s">
        <v>98</v>
      </c>
      <c r="E140" s="27">
        <v>0</v>
      </c>
      <c r="F140" s="27">
        <v>5000</v>
      </c>
    </row>
    <row r="141" spans="2:6" ht="12.75">
      <c r="B141" s="12" t="s">
        <v>99</v>
      </c>
      <c r="E141" s="27">
        <v>5000</v>
      </c>
      <c r="F141" s="27">
        <v>12000</v>
      </c>
    </row>
    <row r="142" spans="1:9" s="11" customFormat="1" ht="12.75">
      <c r="A142" s="10" t="s">
        <v>325</v>
      </c>
      <c r="E142" s="30">
        <f>SUM(E122:E141)</f>
        <v>8084706.37</v>
      </c>
      <c r="F142" s="30">
        <f>SUM(F122:F141)</f>
        <v>8072762.57</v>
      </c>
      <c r="I142" s="24"/>
    </row>
    <row r="143" spans="5:6" ht="12.75">
      <c r="E143" s="29"/>
      <c r="F143" s="29"/>
    </row>
    <row r="144" spans="5:6" ht="12.75">
      <c r="E144" s="29"/>
      <c r="F144" s="29"/>
    </row>
    <row r="145" spans="1:6" ht="12.75">
      <c r="A145" s="11" t="s">
        <v>295</v>
      </c>
      <c r="E145" s="29"/>
      <c r="F145" s="29"/>
    </row>
    <row r="146" spans="1:6" ht="12.75">
      <c r="A146" s="11"/>
      <c r="E146" s="29"/>
      <c r="F146" s="29"/>
    </row>
    <row r="147" spans="1:6" ht="12.75">
      <c r="A147" s="10" t="s">
        <v>326</v>
      </c>
      <c r="E147" s="29"/>
      <c r="F147" s="29"/>
    </row>
    <row r="148" spans="2:6" ht="12.75">
      <c r="B148" s="12" t="s">
        <v>100</v>
      </c>
      <c r="E148" s="27">
        <v>1373298</v>
      </c>
      <c r="F148" s="27">
        <v>1373298</v>
      </c>
    </row>
    <row r="149" spans="2:6" ht="12.75">
      <c r="B149" s="12" t="s">
        <v>101</v>
      </c>
      <c r="E149" s="27">
        <v>73000</v>
      </c>
      <c r="F149" s="27">
        <v>42000</v>
      </c>
    </row>
    <row r="150" spans="2:6" ht="12.75">
      <c r="B150" s="12" t="s">
        <v>102</v>
      </c>
      <c r="E150" s="27">
        <v>573000</v>
      </c>
      <c r="F150" s="27">
        <v>625000</v>
      </c>
    </row>
    <row r="151" spans="2:6" ht="12.75">
      <c r="B151" s="12" t="s">
        <v>394</v>
      </c>
      <c r="E151" s="27">
        <v>1012</v>
      </c>
      <c r="F151" s="27">
        <v>1012</v>
      </c>
    </row>
    <row r="152" spans="2:6" ht="12.75">
      <c r="B152" s="12" t="s">
        <v>390</v>
      </c>
      <c r="E152" s="27">
        <v>500000</v>
      </c>
      <c r="F152" s="27">
        <v>500000</v>
      </c>
    </row>
    <row r="153" spans="2:6" ht="12.75">
      <c r="B153" s="12" t="s">
        <v>103</v>
      </c>
      <c r="E153" s="27">
        <v>57614.2</v>
      </c>
      <c r="F153" s="27">
        <v>57458.75</v>
      </c>
    </row>
    <row r="154" spans="2:6" ht="12.75">
      <c r="B154" s="12" t="s">
        <v>104</v>
      </c>
      <c r="E154" s="27">
        <v>50000</v>
      </c>
      <c r="F154" s="27">
        <v>50000</v>
      </c>
    </row>
    <row r="155" spans="2:6" ht="12.75">
      <c r="B155" s="12" t="s">
        <v>105</v>
      </c>
      <c r="E155" s="27">
        <v>78000</v>
      </c>
      <c r="F155" s="27">
        <v>78000</v>
      </c>
    </row>
    <row r="156" spans="2:6" ht="12.75">
      <c r="B156" s="12" t="s">
        <v>106</v>
      </c>
      <c r="E156" s="27">
        <v>26717.68</v>
      </c>
      <c r="F156" s="27">
        <v>27596.72</v>
      </c>
    </row>
    <row r="157" spans="2:6" ht="12.75">
      <c r="B157" s="12" t="s">
        <v>107</v>
      </c>
      <c r="E157" s="27">
        <v>4080.63</v>
      </c>
      <c r="F157" s="27">
        <v>4080.63</v>
      </c>
    </row>
    <row r="158" spans="2:6" ht="12.75">
      <c r="B158" s="12" t="s">
        <v>108</v>
      </c>
      <c r="E158" s="27">
        <v>15000</v>
      </c>
      <c r="F158" s="27">
        <v>5000</v>
      </c>
    </row>
    <row r="159" spans="2:6" ht="12.75">
      <c r="B159" s="12" t="s">
        <v>391</v>
      </c>
      <c r="E159" s="27">
        <v>42000</v>
      </c>
      <c r="F159" s="27">
        <v>20000</v>
      </c>
    </row>
    <row r="160" spans="2:6" ht="12.75">
      <c r="B160" s="12" t="s">
        <v>109</v>
      </c>
      <c r="E160" s="27">
        <v>40000</v>
      </c>
      <c r="F160" s="27">
        <v>51624.85</v>
      </c>
    </row>
    <row r="161" spans="1:9" s="15" customFormat="1" ht="12.75">
      <c r="A161" s="16" t="s">
        <v>327</v>
      </c>
      <c r="B161" s="14"/>
      <c r="E161" s="28">
        <f>SUM(E148:E160)</f>
        <v>2833722.5100000002</v>
      </c>
      <c r="F161" s="28">
        <f>SUM(F148:F160)</f>
        <v>2835070.95</v>
      </c>
      <c r="I161" s="17"/>
    </row>
    <row r="162" spans="5:6" ht="12.75">
      <c r="E162" s="29"/>
      <c r="F162" s="29"/>
    </row>
    <row r="163" spans="1:6" ht="12.75">
      <c r="A163" s="10" t="s">
        <v>328</v>
      </c>
      <c r="E163" s="29"/>
      <c r="F163" s="29"/>
    </row>
    <row r="164" spans="2:6" ht="12.75">
      <c r="B164" s="12" t="s">
        <v>110</v>
      </c>
      <c r="E164" s="27">
        <v>449546.05</v>
      </c>
      <c r="F164" s="27">
        <v>467598.3</v>
      </c>
    </row>
    <row r="165" spans="2:6" ht="12.75">
      <c r="B165" s="12" t="s">
        <v>111</v>
      </c>
      <c r="E165" s="27">
        <v>78000</v>
      </c>
      <c r="F165" s="27">
        <v>25000.7</v>
      </c>
    </row>
    <row r="166" spans="1:9" s="15" customFormat="1" ht="12.75">
      <c r="A166" s="16" t="s">
        <v>329</v>
      </c>
      <c r="B166" s="14"/>
      <c r="E166" s="28">
        <f>SUM(E164:E165)</f>
        <v>527546.05</v>
      </c>
      <c r="F166" s="28">
        <f>SUM(F164:F165)</f>
        <v>492599</v>
      </c>
      <c r="I166" s="17"/>
    </row>
    <row r="167" spans="5:6" ht="12.75">
      <c r="E167" s="29"/>
      <c r="F167" s="29"/>
    </row>
    <row r="168" spans="1:6" ht="12.75">
      <c r="A168" s="10" t="s">
        <v>330</v>
      </c>
      <c r="E168" s="29"/>
      <c r="F168" s="29"/>
    </row>
    <row r="169" spans="2:6" ht="12.75">
      <c r="B169" s="12" t="s">
        <v>112</v>
      </c>
      <c r="E169" s="27">
        <v>12012000</v>
      </c>
      <c r="F169" s="27">
        <v>12500000</v>
      </c>
    </row>
    <row r="170" spans="2:6" ht="12.75">
      <c r="B170" s="12" t="s">
        <v>113</v>
      </c>
      <c r="E170" s="27">
        <v>109554.14</v>
      </c>
      <c r="F170" s="27">
        <v>79340.89</v>
      </c>
    </row>
    <row r="171" spans="2:6" ht="12.75">
      <c r="B171" s="12" t="s">
        <v>114</v>
      </c>
      <c r="E171" s="27">
        <v>86020</v>
      </c>
      <c r="F171" s="27">
        <v>116020</v>
      </c>
    </row>
    <row r="172" spans="2:6" ht="12.75">
      <c r="B172" s="12" t="s">
        <v>115</v>
      </c>
      <c r="E172" s="27">
        <v>165000</v>
      </c>
      <c r="F172" s="27">
        <v>165000</v>
      </c>
    </row>
    <row r="173" spans="2:6" ht="12.75">
      <c r="B173" s="12" t="s">
        <v>116</v>
      </c>
      <c r="E173" s="27">
        <v>2000</v>
      </c>
      <c r="F173" s="27">
        <v>2000</v>
      </c>
    </row>
    <row r="174" spans="1:9" s="15" customFormat="1" ht="12.75">
      <c r="A174" s="16" t="s">
        <v>331</v>
      </c>
      <c r="B174" s="14"/>
      <c r="E174" s="28">
        <f>SUM(E169:E173)</f>
        <v>12374574.14</v>
      </c>
      <c r="F174" s="28">
        <f>SUM(F169:F173)</f>
        <v>12862360.89</v>
      </c>
      <c r="I174" s="17"/>
    </row>
    <row r="175" spans="1:9" s="15" customFormat="1" ht="12.75">
      <c r="A175" s="16"/>
      <c r="B175" s="14"/>
      <c r="E175" s="28"/>
      <c r="F175" s="28"/>
      <c r="I175" s="17"/>
    </row>
    <row r="176" spans="1:9" s="23" customFormat="1" ht="13.5">
      <c r="A176" s="10" t="s">
        <v>296</v>
      </c>
      <c r="B176" s="22"/>
      <c r="E176" s="32">
        <f>+E174+E166+E161</f>
        <v>15735842.700000001</v>
      </c>
      <c r="F176" s="32">
        <f>+F174+F166+F161</f>
        <v>16190030.84</v>
      </c>
      <c r="I176" s="24"/>
    </row>
    <row r="177" spans="5:6" ht="12.75">
      <c r="E177" s="29"/>
      <c r="F177" s="29"/>
    </row>
    <row r="178" spans="1:6" ht="12.75">
      <c r="A178" s="10" t="s">
        <v>332</v>
      </c>
      <c r="E178" s="29"/>
      <c r="F178" s="29"/>
    </row>
    <row r="179" spans="2:6" ht="12.75">
      <c r="B179" s="12" t="s">
        <v>117</v>
      </c>
      <c r="E179" s="27">
        <v>13000</v>
      </c>
      <c r="F179" s="27">
        <v>14000</v>
      </c>
    </row>
    <row r="180" spans="2:6" ht="12.75">
      <c r="B180" s="12" t="s">
        <v>118</v>
      </c>
      <c r="E180" s="27">
        <v>4197269.5</v>
      </c>
      <c r="F180" s="27">
        <v>4361038.74</v>
      </c>
    </row>
    <row r="181" spans="2:6" ht="12.75">
      <c r="B181" s="12" t="s">
        <v>119</v>
      </c>
      <c r="E181" s="27">
        <v>488180.79</v>
      </c>
      <c r="F181" s="27">
        <v>534397.25</v>
      </c>
    </row>
    <row r="182" spans="2:6" ht="12.75">
      <c r="B182" s="12" t="s">
        <v>120</v>
      </c>
      <c r="E182" s="27">
        <v>203850.4</v>
      </c>
      <c r="F182" s="27">
        <v>209359.54</v>
      </c>
    </row>
    <row r="183" spans="2:6" ht="12.75">
      <c r="B183" s="12" t="s">
        <v>121</v>
      </c>
      <c r="E183" s="27">
        <v>164683.97</v>
      </c>
      <c r="F183" s="27">
        <v>167546.56</v>
      </c>
    </row>
    <row r="184" spans="1:9" s="11" customFormat="1" ht="12.75">
      <c r="A184" s="11" t="s">
        <v>333</v>
      </c>
      <c r="B184" s="25"/>
      <c r="C184" s="10"/>
      <c r="E184" s="30">
        <f>SUM(E179:E183)</f>
        <v>5066984.66</v>
      </c>
      <c r="F184" s="30">
        <f>SUM(F179:F183)</f>
        <v>5286342.09</v>
      </c>
      <c r="I184" s="24"/>
    </row>
    <row r="185" spans="5:6" ht="12.75">
      <c r="E185" s="29"/>
      <c r="F185" s="29"/>
    </row>
    <row r="186" spans="1:6" ht="12.75">
      <c r="A186" s="11" t="s">
        <v>297</v>
      </c>
      <c r="E186" s="29"/>
      <c r="F186" s="29"/>
    </row>
    <row r="187" spans="5:6" ht="12.75">
      <c r="E187" s="29"/>
      <c r="F187" s="29"/>
    </row>
    <row r="188" spans="1:6" ht="12.75">
      <c r="A188" s="10" t="s">
        <v>334</v>
      </c>
      <c r="E188" s="29"/>
      <c r="F188" s="29"/>
    </row>
    <row r="189" spans="2:9" ht="12.75">
      <c r="B189" s="12" t="s">
        <v>122</v>
      </c>
      <c r="E189" s="27">
        <v>21000</v>
      </c>
      <c r="F189" s="27">
        <v>21000</v>
      </c>
      <c r="I189" s="13"/>
    </row>
    <row r="190" spans="5:6" ht="12.75">
      <c r="E190" s="29"/>
      <c r="F190" s="29"/>
    </row>
    <row r="191" spans="5:6" ht="12.75">
      <c r="E191" s="29"/>
      <c r="F191" s="29"/>
    </row>
    <row r="192" spans="1:6" ht="12.75">
      <c r="A192" s="10" t="s">
        <v>335</v>
      </c>
      <c r="E192" s="29"/>
      <c r="F192" s="29"/>
    </row>
    <row r="193" spans="2:6" ht="12.75">
      <c r="B193" s="12" t="s">
        <v>123</v>
      </c>
      <c r="E193" s="27">
        <v>447283.86</v>
      </c>
      <c r="F193" s="27">
        <v>466272.1</v>
      </c>
    </row>
    <row r="194" spans="2:6" ht="12.75">
      <c r="B194" s="12" t="s">
        <v>124</v>
      </c>
      <c r="E194" s="27">
        <v>7578.81</v>
      </c>
      <c r="F194" s="27">
        <v>7579.06</v>
      </c>
    </row>
    <row r="195" spans="2:6" ht="12.75">
      <c r="B195" s="12" t="s">
        <v>125</v>
      </c>
      <c r="E195" s="27">
        <v>130000</v>
      </c>
      <c r="F195" s="27">
        <v>130000</v>
      </c>
    </row>
    <row r="196" spans="2:6" ht="12.75">
      <c r="B196" s="12" t="s">
        <v>126</v>
      </c>
      <c r="E196" s="27">
        <v>377025.15</v>
      </c>
      <c r="F196" s="27">
        <v>466608.48</v>
      </c>
    </row>
    <row r="197" spans="1:9" s="15" customFormat="1" ht="12.75">
      <c r="A197" s="16" t="s">
        <v>336</v>
      </c>
      <c r="B197" s="14"/>
      <c r="E197" s="28">
        <f>SUM(E193:E196)</f>
        <v>961887.82</v>
      </c>
      <c r="F197" s="28">
        <f>SUM(F193:F196)</f>
        <v>1070459.64</v>
      </c>
      <c r="I197" s="17"/>
    </row>
    <row r="198" spans="5:6" ht="12.75">
      <c r="E198" s="29"/>
      <c r="F198" s="29"/>
    </row>
    <row r="199" spans="1:6" ht="12.75">
      <c r="A199" s="10" t="s">
        <v>337</v>
      </c>
      <c r="E199" s="29"/>
      <c r="F199" s="29"/>
    </row>
    <row r="200" spans="2:9" ht="12.75">
      <c r="B200" s="12" t="s">
        <v>127</v>
      </c>
      <c r="E200" s="27">
        <v>544285.81</v>
      </c>
      <c r="F200" s="27">
        <v>559127.57</v>
      </c>
      <c r="I200" s="13"/>
    </row>
    <row r="201" spans="5:6" ht="12.75">
      <c r="E201" s="29"/>
      <c r="F201" s="29"/>
    </row>
    <row r="202" spans="1:6" ht="12.75">
      <c r="A202" s="10" t="s">
        <v>338</v>
      </c>
      <c r="E202" s="29"/>
      <c r="F202" s="29"/>
    </row>
    <row r="203" spans="2:9" ht="12.75">
      <c r="B203" s="12" t="s">
        <v>128</v>
      </c>
      <c r="E203" s="27">
        <v>447178.26</v>
      </c>
      <c r="F203" s="27">
        <v>447115.42</v>
      </c>
      <c r="I203" s="13"/>
    </row>
    <row r="204" spans="5:6" ht="12.75">
      <c r="E204" s="29"/>
      <c r="F204" s="29"/>
    </row>
    <row r="205" spans="1:6" ht="12.75">
      <c r="A205" s="10" t="s">
        <v>339</v>
      </c>
      <c r="E205" s="29"/>
      <c r="F205" s="29"/>
    </row>
    <row r="206" spans="2:6" ht="12.75">
      <c r="B206" s="12" t="s">
        <v>129</v>
      </c>
      <c r="E206" s="27">
        <v>115497.35</v>
      </c>
      <c r="F206" s="27">
        <v>107850.31</v>
      </c>
    </row>
    <row r="207" spans="2:6" ht="12.75">
      <c r="B207" s="12" t="s">
        <v>130</v>
      </c>
      <c r="E207" s="27">
        <v>155562.54</v>
      </c>
      <c r="F207" s="27">
        <v>164321.84</v>
      </c>
    </row>
    <row r="208" spans="2:6" ht="12.75">
      <c r="B208" s="12" t="s">
        <v>131</v>
      </c>
      <c r="E208" s="27">
        <v>118747.63</v>
      </c>
      <c r="F208" s="27">
        <v>155347.63</v>
      </c>
    </row>
    <row r="209" spans="2:6" ht="12.75">
      <c r="B209" s="12" t="s">
        <v>132</v>
      </c>
      <c r="E209" s="27">
        <v>227338.19</v>
      </c>
      <c r="F209" s="27">
        <v>272157.45</v>
      </c>
    </row>
    <row r="210" spans="2:6" ht="12.75">
      <c r="B210" s="12" t="s">
        <v>133</v>
      </c>
      <c r="E210" s="27">
        <v>353327.86</v>
      </c>
      <c r="F210" s="27">
        <v>404255.83</v>
      </c>
    </row>
    <row r="211" spans="2:6" ht="12.75">
      <c r="B211" s="12" t="s">
        <v>393</v>
      </c>
      <c r="D211" s="11"/>
      <c r="E211" s="27">
        <v>337987.24</v>
      </c>
      <c r="F211" s="27">
        <v>229704.54</v>
      </c>
    </row>
    <row r="212" spans="2:6" ht="12.75">
      <c r="B212" s="12" t="s">
        <v>134</v>
      </c>
      <c r="E212" s="27">
        <v>314792.61</v>
      </c>
      <c r="F212" s="27">
        <v>353362.58</v>
      </c>
    </row>
    <row r="213" spans="2:6" ht="12.75">
      <c r="B213" s="12" t="s">
        <v>135</v>
      </c>
      <c r="E213" s="27">
        <v>34957.08</v>
      </c>
      <c r="F213" s="27">
        <v>35991.12</v>
      </c>
    </row>
    <row r="214" spans="2:6" ht="12.75">
      <c r="B214" s="12" t="s">
        <v>136</v>
      </c>
      <c r="E214" s="27">
        <v>517883.25</v>
      </c>
      <c r="F214" s="27">
        <v>531081.93</v>
      </c>
    </row>
    <row r="215" spans="2:6" ht="12.75">
      <c r="B215" s="12" t="s">
        <v>137</v>
      </c>
      <c r="E215" s="27">
        <v>699382.66</v>
      </c>
      <c r="F215" s="27">
        <v>729158.11</v>
      </c>
    </row>
    <row r="216" spans="2:6" ht="12.75">
      <c r="B216" s="12" t="s">
        <v>138</v>
      </c>
      <c r="E216" s="27">
        <v>376428.68</v>
      </c>
      <c r="F216" s="27">
        <v>384999.41</v>
      </c>
    </row>
    <row r="217" spans="2:6" ht="12.75">
      <c r="B217" s="12" t="s">
        <v>139</v>
      </c>
      <c r="E217" s="27">
        <v>669132.34</v>
      </c>
      <c r="F217" s="27">
        <v>725032.95</v>
      </c>
    </row>
    <row r="218" spans="2:6" ht="12.75">
      <c r="B218" s="12" t="s">
        <v>383</v>
      </c>
      <c r="E218" s="27">
        <v>0</v>
      </c>
      <c r="F218" s="27">
        <v>141598.41</v>
      </c>
    </row>
    <row r="219" spans="1:9" s="15" customFormat="1" ht="12.75">
      <c r="A219" s="16" t="s">
        <v>340</v>
      </c>
      <c r="B219" s="14"/>
      <c r="E219" s="28">
        <f>SUM(E206:E218)</f>
        <v>3921037.43</v>
      </c>
      <c r="F219" s="28">
        <f>SUM(F206:F218)</f>
        <v>4234862.11</v>
      </c>
      <c r="I219" s="17"/>
    </row>
    <row r="220" spans="5:6" ht="12.75">
      <c r="E220" s="29"/>
      <c r="F220" s="29"/>
    </row>
    <row r="221" spans="1:9" s="11" customFormat="1" ht="12.75">
      <c r="A221" s="11" t="s">
        <v>298</v>
      </c>
      <c r="E221" s="33">
        <f>+E219+E203+E200+E197+E189</f>
        <v>5895389.32</v>
      </c>
      <c r="F221" s="33">
        <f>+F219+F203+F200+F197+F189</f>
        <v>6332564.74</v>
      </c>
      <c r="I221" s="18"/>
    </row>
    <row r="222" spans="5:6" ht="12.75">
      <c r="E222" s="29"/>
      <c r="F222" s="29"/>
    </row>
    <row r="223" spans="1:6" s="11" customFormat="1" ht="12.75">
      <c r="A223" s="11" t="s">
        <v>299</v>
      </c>
      <c r="E223" s="32"/>
      <c r="F223" s="32"/>
    </row>
    <row r="224" spans="5:6" ht="12.75">
      <c r="E224" s="29"/>
      <c r="F224" s="29"/>
    </row>
    <row r="225" spans="1:6" ht="12.75">
      <c r="A225" s="10" t="s">
        <v>341</v>
      </c>
      <c r="E225" s="29"/>
      <c r="F225" s="29"/>
    </row>
    <row r="226" spans="2:6" ht="12.75">
      <c r="B226" s="12" t="s">
        <v>140</v>
      </c>
      <c r="E226" s="27">
        <v>73222</v>
      </c>
      <c r="F226" s="27">
        <v>73222</v>
      </c>
    </row>
    <row r="227" spans="2:6" ht="12.75">
      <c r="B227" s="12" t="s">
        <v>141</v>
      </c>
      <c r="E227" s="27">
        <v>168117.43</v>
      </c>
      <c r="F227" s="27">
        <v>182138.41</v>
      </c>
    </row>
    <row r="228" spans="2:6" ht="12.75">
      <c r="B228" s="12" t="s">
        <v>142</v>
      </c>
      <c r="E228" s="27">
        <v>56000</v>
      </c>
      <c r="F228" s="27">
        <v>60000</v>
      </c>
    </row>
    <row r="229" spans="1:9" s="15" customFormat="1" ht="12.75">
      <c r="A229" s="16" t="s">
        <v>342</v>
      </c>
      <c r="B229" s="14"/>
      <c r="E229" s="28">
        <f>SUM(E226:E228)</f>
        <v>297339.43</v>
      </c>
      <c r="F229" s="28">
        <f>SUM(F226:F228)</f>
        <v>315360.41000000003</v>
      </c>
      <c r="I229" s="17"/>
    </row>
    <row r="230" spans="5:6" ht="12.75">
      <c r="E230" s="29"/>
      <c r="F230" s="29"/>
    </row>
    <row r="231" spans="1:6" ht="12.75">
      <c r="A231" s="10" t="s">
        <v>343</v>
      </c>
      <c r="E231" s="29"/>
      <c r="F231" s="29"/>
    </row>
    <row r="232" spans="2:6" ht="12.75">
      <c r="B232" s="12" t="s">
        <v>143</v>
      </c>
      <c r="E232" s="27">
        <v>203826.21</v>
      </c>
      <c r="F232" s="27">
        <v>215323.29</v>
      </c>
    </row>
    <row r="233" spans="2:6" ht="12.75">
      <c r="B233" s="12" t="s">
        <v>144</v>
      </c>
      <c r="E233" s="27">
        <v>178000</v>
      </c>
      <c r="F233" s="27">
        <v>182000.04</v>
      </c>
    </row>
    <row r="234" spans="2:6" ht="12.75">
      <c r="B234" s="12" t="s">
        <v>145</v>
      </c>
      <c r="E234" s="27">
        <v>28872.34</v>
      </c>
      <c r="F234" s="27">
        <v>20276.92</v>
      </c>
    </row>
    <row r="235" spans="2:6" ht="12.75">
      <c r="B235" s="12" t="s">
        <v>146</v>
      </c>
      <c r="E235" s="27">
        <v>144011.07</v>
      </c>
      <c r="F235" s="27">
        <v>147578.36</v>
      </c>
    </row>
    <row r="236" spans="2:6" ht="12.75">
      <c r="B236" s="12" t="s">
        <v>147</v>
      </c>
      <c r="E236" s="27">
        <v>21000</v>
      </c>
      <c r="F236" s="27">
        <v>21000</v>
      </c>
    </row>
    <row r="237" spans="2:6" ht="12.75">
      <c r="B237" s="12" t="s">
        <v>148</v>
      </c>
      <c r="E237" s="27">
        <v>9000</v>
      </c>
      <c r="F237" s="27">
        <v>9000</v>
      </c>
    </row>
    <row r="238" spans="2:6" ht="12.75">
      <c r="B238" s="12" t="s">
        <v>149</v>
      </c>
      <c r="E238" s="27">
        <v>65000</v>
      </c>
      <c r="F238" s="27">
        <v>65000</v>
      </c>
    </row>
    <row r="239" spans="1:6" ht="12.75">
      <c r="A239" s="4" t="s">
        <v>387</v>
      </c>
      <c r="B239" s="12"/>
      <c r="E239" s="27"/>
      <c r="F239" s="27"/>
    </row>
    <row r="240" spans="2:6" ht="12.75">
      <c r="B240" s="12" t="s">
        <v>150</v>
      </c>
      <c r="E240" s="27">
        <v>9925.49</v>
      </c>
      <c r="F240" s="27">
        <v>9925.96</v>
      </c>
    </row>
    <row r="241" spans="2:6" ht="12.75">
      <c r="B241" s="12" t="s">
        <v>151</v>
      </c>
      <c r="E241" s="27">
        <v>95000</v>
      </c>
      <c r="F241" s="27">
        <v>94992.96</v>
      </c>
    </row>
    <row r="242" spans="2:6" ht="12.75">
      <c r="B242" s="12" t="s">
        <v>152</v>
      </c>
      <c r="E242" s="27">
        <v>174716.68</v>
      </c>
      <c r="F242" s="27">
        <v>178716.12</v>
      </c>
    </row>
    <row r="243" spans="2:6" ht="12.75">
      <c r="B243" s="12" t="s">
        <v>153</v>
      </c>
      <c r="E243" s="27">
        <v>218000</v>
      </c>
      <c r="F243" s="27">
        <v>253007.04</v>
      </c>
    </row>
    <row r="244" spans="2:6" ht="12.75">
      <c r="B244" s="12" t="s">
        <v>154</v>
      </c>
      <c r="E244" s="27">
        <v>12000</v>
      </c>
      <c r="F244" s="27">
        <v>12000.6</v>
      </c>
    </row>
    <row r="245" spans="2:6" ht="12.75">
      <c r="B245" s="12" t="s">
        <v>155</v>
      </c>
      <c r="E245" s="27">
        <v>531219.01</v>
      </c>
      <c r="F245" s="27">
        <v>578252.76</v>
      </c>
    </row>
    <row r="246" spans="2:6" ht="12.75">
      <c r="B246" s="12" t="s">
        <v>156</v>
      </c>
      <c r="E246" s="27">
        <v>9000</v>
      </c>
      <c r="F246" s="27">
        <v>9000</v>
      </c>
    </row>
    <row r="247" spans="2:6" ht="12.75">
      <c r="B247" s="12" t="s">
        <v>157</v>
      </c>
      <c r="E247" s="27">
        <v>191939.54</v>
      </c>
      <c r="F247" s="27">
        <v>198884.89</v>
      </c>
    </row>
    <row r="248" spans="1:9" s="15" customFormat="1" ht="12.75">
      <c r="A248" s="16" t="s">
        <v>344</v>
      </c>
      <c r="B248" s="14"/>
      <c r="E248" s="28">
        <f>SUM(E232:E247)</f>
        <v>1891510.34</v>
      </c>
      <c r="F248" s="28">
        <f>SUM(F232:F247)</f>
        <v>1994958.94</v>
      </c>
      <c r="I248" s="17"/>
    </row>
    <row r="249" spans="5:6" ht="12.75">
      <c r="E249" s="29"/>
      <c r="F249" s="29"/>
    </row>
    <row r="250" spans="1:6" ht="12.75">
      <c r="A250" s="10" t="s">
        <v>345</v>
      </c>
      <c r="E250" s="29"/>
      <c r="F250" s="29"/>
    </row>
    <row r="251" spans="2:6" ht="12.75">
      <c r="B251" s="12" t="s">
        <v>158</v>
      </c>
      <c r="E251" s="27">
        <v>454807.72</v>
      </c>
      <c r="F251" s="34">
        <v>472896.06</v>
      </c>
    </row>
    <row r="252" spans="2:6" ht="12.75">
      <c r="B252" s="12"/>
      <c r="E252" s="27"/>
      <c r="F252" s="34"/>
    </row>
    <row r="253" spans="1:6" ht="12.75">
      <c r="A253" s="10" t="s">
        <v>346</v>
      </c>
      <c r="E253" s="29"/>
      <c r="F253" s="29"/>
    </row>
    <row r="254" spans="2:9" ht="12.75">
      <c r="B254" s="12" t="s">
        <v>159</v>
      </c>
      <c r="E254" s="27">
        <v>722998.19</v>
      </c>
      <c r="F254" s="27">
        <v>825966.24</v>
      </c>
      <c r="I254" s="13"/>
    </row>
    <row r="255" spans="5:6" ht="12.75">
      <c r="E255" s="29"/>
      <c r="F255" s="29"/>
    </row>
    <row r="256" spans="1:6" ht="12.75">
      <c r="A256" s="10" t="s">
        <v>398</v>
      </c>
      <c r="E256" s="29"/>
      <c r="F256" s="29"/>
    </row>
    <row r="257" spans="2:6" ht="12.75">
      <c r="B257" s="12" t="s">
        <v>399</v>
      </c>
      <c r="E257" s="27">
        <v>418000</v>
      </c>
      <c r="F257" s="27">
        <v>1170000</v>
      </c>
    </row>
    <row r="258" spans="2:6" ht="12.75">
      <c r="B258" s="12" t="s">
        <v>160</v>
      </c>
      <c r="E258" s="27">
        <v>353197.72</v>
      </c>
      <c r="F258" s="27">
        <v>361609.55</v>
      </c>
    </row>
    <row r="259" spans="1:9" s="15" customFormat="1" ht="12.75">
      <c r="A259" s="16" t="s">
        <v>400</v>
      </c>
      <c r="B259" s="14"/>
      <c r="E259" s="28">
        <f>SUM(E257:E258)</f>
        <v>771197.72</v>
      </c>
      <c r="F259" s="28">
        <f>SUM(F257:F258)</f>
        <v>1531609.55</v>
      </c>
      <c r="I259" s="17"/>
    </row>
    <row r="260" spans="5:6" ht="12.75">
      <c r="E260" s="29"/>
      <c r="F260" s="29"/>
    </row>
    <row r="261" spans="1:6" ht="12.75">
      <c r="A261" s="10" t="s">
        <v>347</v>
      </c>
      <c r="E261" s="29"/>
      <c r="F261" s="29"/>
    </row>
    <row r="262" spans="2:6" ht="12.75">
      <c r="B262" s="12" t="s">
        <v>161</v>
      </c>
      <c r="E262" s="27">
        <v>820275.13</v>
      </c>
      <c r="F262" s="27">
        <v>1044992.8</v>
      </c>
    </row>
    <row r="263" spans="2:6" ht="12.75">
      <c r="B263" s="12" t="s">
        <v>162</v>
      </c>
      <c r="E263" s="27">
        <v>1389577.09</v>
      </c>
      <c r="F263" s="27">
        <v>1474899.18</v>
      </c>
    </row>
    <row r="264" spans="2:6" ht="12.75">
      <c r="B264" s="12" t="s">
        <v>163</v>
      </c>
      <c r="E264" s="27">
        <v>717653.41</v>
      </c>
      <c r="F264" s="27">
        <v>947240.76</v>
      </c>
    </row>
    <row r="265" spans="2:6" ht="12.75">
      <c r="B265" s="12" t="s">
        <v>164</v>
      </c>
      <c r="E265" s="27">
        <v>384215.47</v>
      </c>
      <c r="F265" s="27">
        <v>435969.93</v>
      </c>
    </row>
    <row r="266" spans="2:6" ht="12.75">
      <c r="B266" s="12" t="s">
        <v>165</v>
      </c>
      <c r="E266" s="27">
        <v>188664.82</v>
      </c>
      <c r="F266" s="27">
        <v>201743.48</v>
      </c>
    </row>
    <row r="267" spans="2:6" ht="12.75">
      <c r="B267" s="12" t="s">
        <v>166</v>
      </c>
      <c r="E267" s="27">
        <v>54721.12</v>
      </c>
      <c r="F267" s="27">
        <v>62764.54</v>
      </c>
    </row>
    <row r="268" spans="2:6" ht="12.75">
      <c r="B268" s="12" t="s">
        <v>167</v>
      </c>
      <c r="E268" s="27">
        <v>61401.76</v>
      </c>
      <c r="F268" s="27">
        <v>65594.14</v>
      </c>
    </row>
    <row r="269" spans="2:6" ht="12.75">
      <c r="B269" s="12" t="s">
        <v>168</v>
      </c>
      <c r="E269" s="27">
        <v>154946.72</v>
      </c>
      <c r="F269" s="27">
        <v>170523.36</v>
      </c>
    </row>
    <row r="270" spans="2:6" ht="12.75">
      <c r="B270" s="12" t="s">
        <v>169</v>
      </c>
      <c r="E270" s="27">
        <v>180551.39</v>
      </c>
      <c r="F270" s="27">
        <v>192440.73</v>
      </c>
    </row>
    <row r="271" spans="2:6" ht="12.75">
      <c r="B271" s="12" t="s">
        <v>170</v>
      </c>
      <c r="E271" s="27">
        <v>660448.67</v>
      </c>
      <c r="F271" s="27">
        <v>760830.46</v>
      </c>
    </row>
    <row r="272" spans="2:6" ht="12.75">
      <c r="B272" s="12" t="s">
        <v>171</v>
      </c>
      <c r="E272" s="27">
        <v>78003.82</v>
      </c>
      <c r="F272" s="27">
        <v>82043.22</v>
      </c>
    </row>
    <row r="273" spans="2:6" ht="12.75">
      <c r="B273" s="12" t="s">
        <v>172</v>
      </c>
      <c r="E273" s="27">
        <v>76450.12</v>
      </c>
      <c r="F273" s="27">
        <v>82781.54</v>
      </c>
    </row>
    <row r="274" spans="2:6" ht="12.75">
      <c r="B274" s="12" t="s">
        <v>173</v>
      </c>
      <c r="E274" s="27">
        <v>243844</v>
      </c>
      <c r="F274" s="27">
        <v>260719.58</v>
      </c>
    </row>
    <row r="275" spans="2:6" ht="12.75">
      <c r="B275" s="12" t="s">
        <v>174</v>
      </c>
      <c r="E275" s="27">
        <v>230429.96</v>
      </c>
      <c r="F275" s="27">
        <v>250775.43</v>
      </c>
    </row>
    <row r="276" spans="2:6" ht="12.75">
      <c r="B276" s="12" t="s">
        <v>175</v>
      </c>
      <c r="E276" s="27">
        <v>239335.07</v>
      </c>
      <c r="F276" s="27">
        <v>263117.35</v>
      </c>
    </row>
    <row r="277" spans="2:6" ht="12.75">
      <c r="B277" s="12" t="s">
        <v>176</v>
      </c>
      <c r="E277" s="27">
        <v>260757.84</v>
      </c>
      <c r="F277" s="27">
        <v>271608.57</v>
      </c>
    </row>
    <row r="278" spans="2:6" ht="12.75">
      <c r="B278" s="12" t="s">
        <v>177</v>
      </c>
      <c r="E278" s="27">
        <v>227472.15</v>
      </c>
      <c r="F278" s="27">
        <v>257511.52</v>
      </c>
    </row>
    <row r="279" spans="2:6" ht="12.75">
      <c r="B279" s="12" t="s">
        <v>178</v>
      </c>
      <c r="E279" s="27">
        <v>1351479.61</v>
      </c>
      <c r="F279" s="27">
        <v>1385614.97</v>
      </c>
    </row>
    <row r="280" spans="2:6" ht="12.75">
      <c r="B280" s="12" t="s">
        <v>179</v>
      </c>
      <c r="D280" s="11"/>
      <c r="E280" s="27">
        <v>415793.71</v>
      </c>
      <c r="F280" s="27">
        <v>522963.71</v>
      </c>
    </row>
    <row r="281" spans="2:6" ht="12.75">
      <c r="B281" s="12" t="s">
        <v>180</v>
      </c>
      <c r="E281" s="27">
        <v>25135.13</v>
      </c>
      <c r="F281" s="27">
        <v>25471.35</v>
      </c>
    </row>
    <row r="282" spans="2:6" ht="12.75">
      <c r="B282" s="12" t="s">
        <v>181</v>
      </c>
      <c r="D282" s="11"/>
      <c r="E282" s="27">
        <v>17769.29</v>
      </c>
      <c r="F282" s="27">
        <v>73734.38</v>
      </c>
    </row>
    <row r="283" spans="2:6" ht="12.75">
      <c r="B283" s="12" t="s">
        <v>182</v>
      </c>
      <c r="E283" s="27">
        <v>483139.98</v>
      </c>
      <c r="F283" s="27">
        <v>493178.92</v>
      </c>
    </row>
    <row r="284" spans="5:6" ht="12.75">
      <c r="E284" s="29"/>
      <c r="F284" s="29"/>
    </row>
    <row r="285" spans="5:6" ht="12.75">
      <c r="E285" s="29"/>
      <c r="F285" s="29"/>
    </row>
    <row r="286" spans="1:6" ht="12.75">
      <c r="A286" s="4" t="s">
        <v>388</v>
      </c>
      <c r="B286" s="12"/>
      <c r="E286" s="27"/>
      <c r="F286" s="27"/>
    </row>
    <row r="287" spans="2:6" ht="12.75">
      <c r="B287" s="12" t="s">
        <v>183</v>
      </c>
      <c r="E287" s="27">
        <v>288521.87</v>
      </c>
      <c r="F287" s="27">
        <v>292336.86</v>
      </c>
    </row>
    <row r="288" spans="2:6" ht="12.75">
      <c r="B288" s="12" t="s">
        <v>184</v>
      </c>
      <c r="E288" s="27">
        <v>28434.94</v>
      </c>
      <c r="F288" s="27">
        <v>47762.56</v>
      </c>
    </row>
    <row r="289" spans="1:9" s="15" customFormat="1" ht="12.75">
      <c r="A289" s="16" t="s">
        <v>348</v>
      </c>
      <c r="B289" s="14"/>
      <c r="E289" s="28">
        <f>SUM(E262:E288)</f>
        <v>8579023.07</v>
      </c>
      <c r="F289" s="28">
        <f>SUM(F262:F288)</f>
        <v>9666619.34</v>
      </c>
      <c r="I289" s="17"/>
    </row>
    <row r="290" spans="5:6" ht="12.75">
      <c r="E290" s="29"/>
      <c r="F290" s="29"/>
    </row>
    <row r="291" spans="1:6" ht="12.75">
      <c r="A291" s="10" t="s">
        <v>349</v>
      </c>
      <c r="E291" s="29"/>
      <c r="F291" s="29"/>
    </row>
    <row r="292" spans="2:6" ht="12.75">
      <c r="B292" s="12" t="s">
        <v>185</v>
      </c>
      <c r="E292" s="27">
        <v>190173.83</v>
      </c>
      <c r="F292" s="27">
        <v>197664.06</v>
      </c>
    </row>
    <row r="293" spans="2:6" ht="12.75">
      <c r="B293" s="12" t="s">
        <v>186</v>
      </c>
      <c r="D293" s="11"/>
      <c r="E293" s="27">
        <v>616102.22</v>
      </c>
      <c r="F293" s="27">
        <v>687452.11</v>
      </c>
    </row>
    <row r="294" spans="2:6" ht="12.75">
      <c r="B294" s="12" t="s">
        <v>187</v>
      </c>
      <c r="D294" s="11"/>
      <c r="E294" s="27">
        <v>759132.86</v>
      </c>
      <c r="F294" s="27">
        <v>941839.65</v>
      </c>
    </row>
    <row r="295" spans="2:6" ht="12.75">
      <c r="B295" s="12" t="s">
        <v>188</v>
      </c>
      <c r="E295" s="27">
        <v>208123.58</v>
      </c>
      <c r="F295" s="27">
        <v>211528.92</v>
      </c>
    </row>
    <row r="296" spans="1:9" s="15" customFormat="1" ht="12.75">
      <c r="A296" s="16" t="s">
        <v>350</v>
      </c>
      <c r="B296" s="14"/>
      <c r="E296" s="28">
        <f>SUM(E292:E295)</f>
        <v>1773532.49</v>
      </c>
      <c r="F296" s="28">
        <f>SUM(F292:F295)</f>
        <v>2038484.7399999998</v>
      </c>
      <c r="I296" s="17"/>
    </row>
    <row r="297" spans="5:6" ht="12.75">
      <c r="E297" s="29"/>
      <c r="F297" s="29"/>
    </row>
    <row r="298" spans="1:6" ht="12.75">
      <c r="A298" s="10" t="s">
        <v>351</v>
      </c>
      <c r="E298" s="29"/>
      <c r="F298" s="29"/>
    </row>
    <row r="299" spans="2:6" ht="12.75">
      <c r="B299" s="12" t="s">
        <v>189</v>
      </c>
      <c r="E299" s="27">
        <v>279000</v>
      </c>
      <c r="F299" s="27">
        <v>0</v>
      </c>
    </row>
    <row r="300" spans="2:6" ht="12.75">
      <c r="B300" s="12" t="s">
        <v>190</v>
      </c>
      <c r="E300" s="27">
        <v>7000</v>
      </c>
      <c r="F300" s="27">
        <v>10000</v>
      </c>
    </row>
    <row r="301" spans="2:6" ht="12.75">
      <c r="B301" s="12" t="s">
        <v>392</v>
      </c>
      <c r="E301" s="27">
        <v>41000</v>
      </c>
      <c r="F301" s="27">
        <v>41000</v>
      </c>
    </row>
    <row r="302" spans="2:6" ht="12.75">
      <c r="B302" s="12" t="s">
        <v>191</v>
      </c>
      <c r="E302" s="27">
        <v>68000</v>
      </c>
      <c r="F302" s="27">
        <v>88000</v>
      </c>
    </row>
    <row r="303" spans="1:9" s="15" customFormat="1" ht="12.75">
      <c r="A303" s="16" t="s">
        <v>352</v>
      </c>
      <c r="B303" s="14"/>
      <c r="E303" s="28">
        <f>SUM(E299:E302)</f>
        <v>395000</v>
      </c>
      <c r="F303" s="28">
        <f>SUM(F299:F302)</f>
        <v>139000</v>
      </c>
      <c r="I303" s="17"/>
    </row>
    <row r="304" spans="1:9" s="15" customFormat="1" ht="12.75">
      <c r="A304" s="16"/>
      <c r="B304" s="14"/>
      <c r="E304" s="28"/>
      <c r="F304" s="28"/>
      <c r="I304" s="17"/>
    </row>
    <row r="305" spans="1:9" s="23" customFormat="1" ht="13.5">
      <c r="A305" s="10" t="s">
        <v>300</v>
      </c>
      <c r="B305" s="22"/>
      <c r="E305" s="32">
        <f>+E303+E296+E289+E259+E254+E251+E248+E229</f>
        <v>14885408.96</v>
      </c>
      <c r="F305" s="32">
        <f>+F303+F296+F289+F259+F254+F251+F248+F229</f>
        <v>16984895.28</v>
      </c>
      <c r="I305" s="24"/>
    </row>
    <row r="306" spans="5:6" ht="12.75">
      <c r="E306" s="29"/>
      <c r="F306" s="29"/>
    </row>
    <row r="307" spans="1:6" s="11" customFormat="1" ht="12.75">
      <c r="A307" s="11" t="s">
        <v>401</v>
      </c>
      <c r="E307" s="32"/>
      <c r="F307" s="32"/>
    </row>
    <row r="308" spans="5:6" ht="12.75">
      <c r="E308" s="29"/>
      <c r="F308" s="29"/>
    </row>
    <row r="309" spans="1:6" ht="12.75">
      <c r="A309" s="10" t="s">
        <v>353</v>
      </c>
      <c r="E309" s="29"/>
      <c r="F309" s="29"/>
    </row>
    <row r="310" spans="2:6" ht="12.75">
      <c r="B310" s="12" t="s">
        <v>192</v>
      </c>
      <c r="E310" s="27">
        <v>6194</v>
      </c>
      <c r="F310" s="27">
        <v>6194</v>
      </c>
    </row>
    <row r="311" spans="2:6" ht="12.75">
      <c r="B311" s="12" t="s">
        <v>193</v>
      </c>
      <c r="E311" s="27">
        <v>395975.4</v>
      </c>
      <c r="F311" s="27">
        <v>408064.54</v>
      </c>
    </row>
    <row r="312" spans="2:6" ht="12.75">
      <c r="B312" s="12" t="s">
        <v>194</v>
      </c>
      <c r="E312" s="27">
        <v>59333.72</v>
      </c>
      <c r="F312" s="27">
        <v>60201.66</v>
      </c>
    </row>
    <row r="313" spans="2:6" ht="12.75">
      <c r="B313" s="12" t="s">
        <v>195</v>
      </c>
      <c r="E313" s="27">
        <v>1700</v>
      </c>
      <c r="F313" s="27">
        <v>1700</v>
      </c>
    </row>
    <row r="314" spans="2:6" ht="12.75">
      <c r="B314" s="12" t="s">
        <v>196</v>
      </c>
      <c r="D314" s="11"/>
      <c r="E314" s="27">
        <v>197961.97</v>
      </c>
      <c r="F314" s="27">
        <v>198620.71</v>
      </c>
    </row>
    <row r="315" spans="2:6" ht="12.75">
      <c r="B315" s="12" t="s">
        <v>197</v>
      </c>
      <c r="E315" s="27">
        <v>776664.55</v>
      </c>
      <c r="F315" s="27">
        <v>805493.76</v>
      </c>
    </row>
    <row r="316" spans="2:6" ht="12.75">
      <c r="B316" s="12" t="s">
        <v>198</v>
      </c>
      <c r="E316" s="27">
        <v>3778.76</v>
      </c>
      <c r="F316" s="27">
        <v>3778.76</v>
      </c>
    </row>
    <row r="317" spans="2:6" ht="12.75">
      <c r="B317" s="12" t="s">
        <v>199</v>
      </c>
      <c r="E317" s="27">
        <v>194583.95</v>
      </c>
      <c r="F317" s="27">
        <v>210494.45</v>
      </c>
    </row>
    <row r="318" spans="2:6" ht="12.75">
      <c r="B318" s="12" t="s">
        <v>200</v>
      </c>
      <c r="E318" s="27">
        <v>344647.49</v>
      </c>
      <c r="F318" s="27">
        <v>374188.77</v>
      </c>
    </row>
    <row r="319" spans="2:6" ht="12.75">
      <c r="B319" s="12" t="s">
        <v>384</v>
      </c>
      <c r="D319" s="11"/>
      <c r="E319" s="27">
        <v>221503.77</v>
      </c>
      <c r="F319" s="27">
        <v>250955.26</v>
      </c>
    </row>
    <row r="320" spans="2:6" ht="12.75">
      <c r="B320" s="12" t="s">
        <v>201</v>
      </c>
      <c r="E320" s="27">
        <v>440420.99</v>
      </c>
      <c r="F320" s="27">
        <v>445807.76</v>
      </c>
    </row>
    <row r="321" spans="2:6" ht="12.75">
      <c r="B321" s="12" t="s">
        <v>202</v>
      </c>
      <c r="E321" s="27">
        <v>165656.38</v>
      </c>
      <c r="F321" s="27">
        <v>169600.48</v>
      </c>
    </row>
    <row r="322" spans="2:6" ht="12.75">
      <c r="B322" s="12" t="s">
        <v>203</v>
      </c>
      <c r="E322" s="27">
        <v>216408.42</v>
      </c>
      <c r="F322" s="27">
        <v>103704</v>
      </c>
    </row>
    <row r="323" spans="2:6" ht="12.75">
      <c r="B323" s="12" t="s">
        <v>204</v>
      </c>
      <c r="E323" s="27">
        <v>38100</v>
      </c>
      <c r="F323" s="27">
        <v>38100</v>
      </c>
    </row>
    <row r="324" spans="1:9" s="15" customFormat="1" ht="12.75">
      <c r="A324" s="16" t="s">
        <v>354</v>
      </c>
      <c r="B324" s="14"/>
      <c r="E324" s="28">
        <f>SUM(E310:E323)</f>
        <v>3062929.3999999994</v>
      </c>
      <c r="F324" s="28">
        <f>SUM(F310:F323)</f>
        <v>3076904.15</v>
      </c>
      <c r="I324" s="17"/>
    </row>
    <row r="325" spans="5:6" ht="12.75">
      <c r="E325" s="29"/>
      <c r="F325" s="29"/>
    </row>
    <row r="326" spans="1:6" ht="12.75">
      <c r="A326" s="10" t="s">
        <v>355</v>
      </c>
      <c r="E326" s="29"/>
      <c r="F326" s="29"/>
    </row>
    <row r="327" spans="2:6" ht="12.75">
      <c r="B327" s="12" t="s">
        <v>205</v>
      </c>
      <c r="E327" s="27">
        <v>107109.78</v>
      </c>
      <c r="F327" s="27">
        <v>113858.74</v>
      </c>
    </row>
    <row r="328" spans="2:6" ht="12.75">
      <c r="B328" s="12" t="s">
        <v>206</v>
      </c>
      <c r="D328" s="11"/>
      <c r="E328" s="27">
        <v>1128139.07</v>
      </c>
      <c r="F328" s="27">
        <v>1264115.1</v>
      </c>
    </row>
    <row r="329" spans="2:6" ht="12.75">
      <c r="B329" s="12" t="s">
        <v>207</v>
      </c>
      <c r="E329" s="27">
        <v>137718.24</v>
      </c>
      <c r="F329" s="27">
        <v>143365.05</v>
      </c>
    </row>
    <row r="330" spans="1:9" s="15" customFormat="1" ht="12.75">
      <c r="A330" s="16" t="s">
        <v>356</v>
      </c>
      <c r="B330" s="14"/>
      <c r="E330" s="28">
        <f>SUM(E327:E329)</f>
        <v>1372967.09</v>
      </c>
      <c r="F330" s="28">
        <f>SUM(F327:F329)</f>
        <v>1521338.8900000001</v>
      </c>
      <c r="I330" s="17"/>
    </row>
    <row r="331" spans="5:6" ht="12.75">
      <c r="E331" s="29"/>
      <c r="F331" s="29"/>
    </row>
    <row r="332" spans="5:6" ht="12.75">
      <c r="E332" s="29"/>
      <c r="F332" s="29"/>
    </row>
    <row r="333" spans="1:6" ht="12.75">
      <c r="A333" s="10" t="s">
        <v>357</v>
      </c>
      <c r="E333" s="29"/>
      <c r="F333" s="29"/>
    </row>
    <row r="334" spans="2:6" ht="12.75">
      <c r="B334" s="12" t="s">
        <v>208</v>
      </c>
      <c r="E334" s="27">
        <v>82501.44</v>
      </c>
      <c r="F334" s="27">
        <v>84938.33</v>
      </c>
    </row>
    <row r="335" spans="2:6" ht="12.75">
      <c r="B335" s="12" t="s">
        <v>209</v>
      </c>
      <c r="E335" s="27">
        <v>182000</v>
      </c>
      <c r="F335" s="27">
        <v>234000</v>
      </c>
    </row>
    <row r="336" spans="2:6" ht="12.75">
      <c r="B336" s="12" t="s">
        <v>210</v>
      </c>
      <c r="E336" s="27">
        <v>183685.75</v>
      </c>
      <c r="F336" s="27">
        <v>188920.19</v>
      </c>
    </row>
    <row r="337" spans="2:6" ht="12.75">
      <c r="B337" s="12" t="s">
        <v>211</v>
      </c>
      <c r="E337" s="27">
        <v>444172.57</v>
      </c>
      <c r="F337" s="27">
        <v>526758.74</v>
      </c>
    </row>
    <row r="338" spans="2:6" ht="12.75">
      <c r="B338" s="12" t="s">
        <v>212</v>
      </c>
      <c r="E338" s="27">
        <v>161099.03</v>
      </c>
      <c r="F338" s="27">
        <v>162435.2</v>
      </c>
    </row>
    <row r="339" spans="1:9" s="15" customFormat="1" ht="12.75">
      <c r="A339" s="16" t="s">
        <v>358</v>
      </c>
      <c r="B339" s="14"/>
      <c r="E339" s="28">
        <f>SUM(E334:E338)</f>
        <v>1053458.79</v>
      </c>
      <c r="F339" s="28">
        <f>SUM(F334:F338)</f>
        <v>1197052.46</v>
      </c>
      <c r="I339" s="17"/>
    </row>
    <row r="340" spans="5:6" ht="12.75">
      <c r="E340" s="29"/>
      <c r="F340" s="29"/>
    </row>
    <row r="341" spans="1:6" ht="12.75">
      <c r="A341" s="10" t="s">
        <v>359</v>
      </c>
      <c r="E341" s="29"/>
      <c r="F341" s="29"/>
    </row>
    <row r="342" spans="2:6" ht="12.75">
      <c r="B342" s="12" t="s">
        <v>403</v>
      </c>
      <c r="E342" s="27">
        <v>648502.49</v>
      </c>
      <c r="F342" s="27">
        <v>697601.27</v>
      </c>
    </row>
    <row r="343" spans="2:6" ht="12.75">
      <c r="B343" s="12" t="s">
        <v>213</v>
      </c>
      <c r="E343" s="27">
        <v>1012</v>
      </c>
      <c r="F343" s="27">
        <v>1012</v>
      </c>
    </row>
    <row r="344" spans="2:6" ht="12.75">
      <c r="B344" s="12" t="s">
        <v>214</v>
      </c>
      <c r="E344" s="27">
        <v>1411926.51</v>
      </c>
      <c r="F344" s="27">
        <v>1509289.24</v>
      </c>
    </row>
    <row r="345" spans="2:6" ht="12.75">
      <c r="B345" s="12" t="s">
        <v>215</v>
      </c>
      <c r="E345" s="27">
        <v>141651.01</v>
      </c>
      <c r="F345" s="27">
        <v>144640.51</v>
      </c>
    </row>
    <row r="346" spans="2:6" ht="12.75">
      <c r="B346" s="12" t="s">
        <v>216</v>
      </c>
      <c r="E346" s="27">
        <v>156256.92</v>
      </c>
      <c r="F346" s="27">
        <v>161801.39</v>
      </c>
    </row>
    <row r="347" spans="2:6" ht="12.75">
      <c r="B347" s="12" t="s">
        <v>217</v>
      </c>
      <c r="E347" s="27">
        <v>174148.15</v>
      </c>
      <c r="F347" s="27">
        <v>178303.38</v>
      </c>
    </row>
    <row r="348" spans="1:9" s="15" customFormat="1" ht="12.75">
      <c r="A348" s="16" t="s">
        <v>360</v>
      </c>
      <c r="B348" s="14"/>
      <c r="E348" s="28">
        <f>SUM(E342:E347)</f>
        <v>2533497.0799999996</v>
      </c>
      <c r="F348" s="28">
        <f>SUM(F342:F347)</f>
        <v>2692647.7899999996</v>
      </c>
      <c r="I348" s="17"/>
    </row>
    <row r="349" spans="5:6" ht="12.75">
      <c r="E349" s="29"/>
      <c r="F349" s="29"/>
    </row>
    <row r="350" spans="1:6" ht="12.75">
      <c r="A350" s="10" t="s">
        <v>361</v>
      </c>
      <c r="E350" s="29"/>
      <c r="F350" s="29"/>
    </row>
    <row r="351" spans="2:6" ht="12.75">
      <c r="B351" s="12" t="s">
        <v>218</v>
      </c>
      <c r="E351" s="27">
        <v>390980.4</v>
      </c>
      <c r="F351" s="27">
        <v>469495.28</v>
      </c>
    </row>
    <row r="352" spans="2:6" ht="12.75">
      <c r="B352" s="12" t="s">
        <v>219</v>
      </c>
      <c r="E352" s="27">
        <v>370234.21</v>
      </c>
      <c r="F352" s="27">
        <v>344251.4</v>
      </c>
    </row>
    <row r="353" spans="2:6" ht="12.75">
      <c r="B353" s="12" t="s">
        <v>220</v>
      </c>
      <c r="E353" s="27">
        <v>155470.54</v>
      </c>
      <c r="F353" s="27">
        <v>240365.34</v>
      </c>
    </row>
    <row r="354" spans="2:6" ht="12.75">
      <c r="B354" s="12" t="s">
        <v>221</v>
      </c>
      <c r="E354" s="27">
        <v>4502</v>
      </c>
      <c r="F354" s="27">
        <v>4521.6</v>
      </c>
    </row>
    <row r="355" spans="2:6" ht="12.75">
      <c r="B355" s="12" t="s">
        <v>222</v>
      </c>
      <c r="E355" s="27">
        <v>62939.95</v>
      </c>
      <c r="F355" s="27">
        <v>69306.71</v>
      </c>
    </row>
    <row r="356" spans="2:6" ht="12.75">
      <c r="B356" s="12" t="s">
        <v>223</v>
      </c>
      <c r="E356" s="27">
        <v>99277.91</v>
      </c>
      <c r="F356" s="27">
        <v>109573.99</v>
      </c>
    </row>
    <row r="357" spans="2:6" ht="12.75">
      <c r="B357" s="12" t="s">
        <v>224</v>
      </c>
      <c r="E357" s="27">
        <v>233864.19</v>
      </c>
      <c r="F357" s="27">
        <v>285088.94</v>
      </c>
    </row>
    <row r="358" spans="2:6" ht="12.75">
      <c r="B358" s="12" t="s">
        <v>225</v>
      </c>
      <c r="E358" s="27">
        <v>422514.26</v>
      </c>
      <c r="F358" s="27">
        <v>612561.82</v>
      </c>
    </row>
    <row r="359" spans="2:6" ht="12.75">
      <c r="B359" s="12" t="s">
        <v>226</v>
      </c>
      <c r="E359" s="27">
        <v>250000</v>
      </c>
      <c r="F359" s="27">
        <v>200000</v>
      </c>
    </row>
    <row r="360" spans="2:6" ht="12.75">
      <c r="B360" s="12" t="s">
        <v>227</v>
      </c>
      <c r="D360" s="11"/>
      <c r="E360" s="27">
        <v>126138.76</v>
      </c>
      <c r="F360" s="27">
        <v>134737.48</v>
      </c>
    </row>
    <row r="361" spans="1:9" s="15" customFormat="1" ht="12.75">
      <c r="A361" s="16" t="s">
        <v>362</v>
      </c>
      <c r="B361" s="14"/>
      <c r="E361" s="28">
        <f>SUM(E351:E360)</f>
        <v>2115922.2199999997</v>
      </c>
      <c r="F361" s="28">
        <f>SUM(F351:F360)</f>
        <v>2469902.56</v>
      </c>
      <c r="I361" s="17"/>
    </row>
    <row r="362" spans="5:6" ht="12.75">
      <c r="E362" s="29"/>
      <c r="F362" s="29"/>
    </row>
    <row r="363" spans="1:6" ht="12.75">
      <c r="A363" s="10" t="s">
        <v>363</v>
      </c>
      <c r="E363" s="29"/>
      <c r="F363" s="29"/>
    </row>
    <row r="364" spans="2:9" ht="12.75">
      <c r="B364" s="12" t="s">
        <v>228</v>
      </c>
      <c r="E364" s="27">
        <v>1940120.52</v>
      </c>
      <c r="F364" s="27">
        <v>2002341.35</v>
      </c>
      <c r="I364" s="13"/>
    </row>
    <row r="365" spans="5:6" ht="12.75">
      <c r="E365" s="29"/>
      <c r="F365" s="29"/>
    </row>
    <row r="366" spans="1:6" ht="12.75">
      <c r="A366" s="10" t="s">
        <v>364</v>
      </c>
      <c r="E366" s="29"/>
      <c r="F366" s="29"/>
    </row>
    <row r="367" spans="2:6" ht="12.75">
      <c r="B367" s="12" t="s">
        <v>229</v>
      </c>
      <c r="D367" s="11"/>
      <c r="E367" s="27">
        <v>261286.48</v>
      </c>
      <c r="F367" s="27">
        <v>142523.93</v>
      </c>
    </row>
    <row r="368" spans="2:6" ht="12.75">
      <c r="B368" s="12" t="s">
        <v>230</v>
      </c>
      <c r="E368" s="27">
        <v>913685</v>
      </c>
      <c r="F368" s="27">
        <v>1029700</v>
      </c>
    </row>
    <row r="369" spans="2:6" ht="12.75">
      <c r="B369" s="12" t="s">
        <v>231</v>
      </c>
      <c r="E369" s="27">
        <v>522200</v>
      </c>
      <c r="F369" s="27">
        <v>1127227.64</v>
      </c>
    </row>
    <row r="370" spans="2:6" ht="12.75">
      <c r="B370" s="12" t="s">
        <v>232</v>
      </c>
      <c r="E370" s="27">
        <v>300</v>
      </c>
      <c r="F370" s="27">
        <v>300</v>
      </c>
    </row>
    <row r="371" spans="2:6" ht="12.75">
      <c r="B371" s="12" t="s">
        <v>395</v>
      </c>
      <c r="E371" s="27">
        <v>0</v>
      </c>
      <c r="F371" s="27">
        <v>0</v>
      </c>
    </row>
    <row r="372" spans="2:6" ht="12.75">
      <c r="B372" s="12" t="s">
        <v>233</v>
      </c>
      <c r="E372" s="27">
        <v>112641</v>
      </c>
      <c r="F372" s="27">
        <v>116740.26</v>
      </c>
    </row>
    <row r="373" spans="1:9" s="15" customFormat="1" ht="12.75">
      <c r="A373" s="16" t="s">
        <v>365</v>
      </c>
      <c r="B373" s="14"/>
      <c r="E373" s="28">
        <f>SUM(E367:E372)</f>
        <v>1810112.48</v>
      </c>
      <c r="F373" s="28">
        <f>SUM(F367:F372)</f>
        <v>2416491.8299999996</v>
      </c>
      <c r="I373" s="17"/>
    </row>
    <row r="374" spans="1:9" s="15" customFormat="1" ht="12.75">
      <c r="A374" s="16"/>
      <c r="B374" s="14"/>
      <c r="E374" s="28"/>
      <c r="F374" s="28"/>
      <c r="I374" s="17"/>
    </row>
    <row r="375" spans="1:9" s="11" customFormat="1" ht="12.75">
      <c r="A375" s="10" t="s">
        <v>402</v>
      </c>
      <c r="B375" s="25"/>
      <c r="E375" s="32">
        <f>+E373+E364+E361+E348+E339+E330+E324</f>
        <v>13889007.579999998</v>
      </c>
      <c r="F375" s="32">
        <f>+F373+F364+F361+F348+F339+F330+F324</f>
        <v>15376679.03</v>
      </c>
      <c r="I375" s="24"/>
    </row>
    <row r="376" spans="5:6" ht="12.75">
      <c r="E376" s="29"/>
      <c r="F376" s="29"/>
    </row>
    <row r="377" spans="5:6" ht="12.75">
      <c r="E377" s="29"/>
      <c r="F377" s="29"/>
    </row>
    <row r="378" spans="5:6" ht="12.75">
      <c r="E378" s="29"/>
      <c r="F378" s="29"/>
    </row>
    <row r="379" spans="5:6" ht="12.75">
      <c r="E379" s="29"/>
      <c r="F379" s="29"/>
    </row>
    <row r="380" spans="1:6" ht="12.75">
      <c r="A380" s="10" t="s">
        <v>234</v>
      </c>
      <c r="E380" s="29"/>
      <c r="F380" s="29"/>
    </row>
    <row r="381" spans="1:6" ht="12.75">
      <c r="A381" s="10"/>
      <c r="E381" s="29"/>
      <c r="F381" s="29"/>
    </row>
    <row r="382" spans="1:6" ht="12.75">
      <c r="A382" s="10" t="s">
        <v>301</v>
      </c>
      <c r="E382" s="29"/>
      <c r="F382" s="29"/>
    </row>
    <row r="383" spans="2:6" ht="12.75">
      <c r="B383" s="12" t="s">
        <v>235</v>
      </c>
      <c r="E383" s="27">
        <v>176800</v>
      </c>
      <c r="F383" s="27">
        <v>176800</v>
      </c>
    </row>
    <row r="384" spans="2:6" ht="12.75">
      <c r="B384" s="12" t="s">
        <v>236</v>
      </c>
      <c r="E384" s="27">
        <v>210000</v>
      </c>
      <c r="F384" s="27">
        <v>240000</v>
      </c>
    </row>
    <row r="385" spans="2:6" ht="12.75">
      <c r="B385" s="12" t="s">
        <v>237</v>
      </c>
      <c r="E385" s="27">
        <v>200000</v>
      </c>
      <c r="F385" s="27">
        <v>200000</v>
      </c>
    </row>
    <row r="386" spans="2:6" ht="12.75">
      <c r="B386" s="12" t="s">
        <v>238</v>
      </c>
      <c r="E386" s="27">
        <v>811443.63</v>
      </c>
      <c r="F386" s="27">
        <v>592234.85</v>
      </c>
    </row>
    <row r="387" spans="2:6" ht="12.75">
      <c r="B387" s="12" t="s">
        <v>239</v>
      </c>
      <c r="E387" s="27">
        <v>300000</v>
      </c>
      <c r="F387" s="27">
        <v>225000</v>
      </c>
    </row>
    <row r="388" spans="2:6" ht="12.75">
      <c r="B388" s="12" t="s">
        <v>240</v>
      </c>
      <c r="E388" s="27">
        <v>0</v>
      </c>
      <c r="F388" s="27">
        <v>265436.9</v>
      </c>
    </row>
    <row r="389" spans="2:6" ht="12.75">
      <c r="B389" s="12" t="s">
        <v>241</v>
      </c>
      <c r="E389" s="27">
        <v>448714.19</v>
      </c>
      <c r="F389" s="27">
        <v>469147.17</v>
      </c>
    </row>
    <row r="390" spans="2:6" ht="12.75">
      <c r="B390" s="12" t="s">
        <v>242</v>
      </c>
      <c r="E390" s="27">
        <v>101400</v>
      </c>
      <c r="F390" s="27">
        <v>159400</v>
      </c>
    </row>
    <row r="391" spans="2:6" ht="12.75">
      <c r="B391" s="12" t="s">
        <v>243</v>
      </c>
      <c r="D391" s="11"/>
      <c r="E391" s="27">
        <v>745037</v>
      </c>
      <c r="F391" s="27">
        <v>772037</v>
      </c>
    </row>
    <row r="392" spans="2:6" ht="12.75">
      <c r="B392" s="12" t="s">
        <v>244</v>
      </c>
      <c r="E392" s="27">
        <v>512447.73</v>
      </c>
      <c r="F392" s="27">
        <v>719997.56</v>
      </c>
    </row>
    <row r="393" spans="2:6" ht="12.75">
      <c r="B393" s="12" t="s">
        <v>245</v>
      </c>
      <c r="E393" s="27">
        <v>2429302.55</v>
      </c>
      <c r="F393" s="27">
        <v>2527277.06</v>
      </c>
    </row>
    <row r="394" spans="2:6" ht="12.75">
      <c r="B394" s="12" t="s">
        <v>246</v>
      </c>
      <c r="E394" s="27">
        <v>1723834.72</v>
      </c>
      <c r="F394" s="27">
        <v>1765629.1</v>
      </c>
    </row>
    <row r="395" spans="2:6" ht="12.75">
      <c r="B395" s="12" t="s">
        <v>247</v>
      </c>
      <c r="E395" s="27">
        <v>3673600</v>
      </c>
      <c r="F395" s="27">
        <v>3770600</v>
      </c>
    </row>
    <row r="396" spans="2:6" ht="12.75">
      <c r="B396" s="12" t="s">
        <v>248</v>
      </c>
      <c r="E396" s="27">
        <v>883346.75</v>
      </c>
      <c r="F396" s="27">
        <v>892868.73</v>
      </c>
    </row>
    <row r="397" spans="2:6" ht="12.75">
      <c r="B397" s="12" t="s">
        <v>249</v>
      </c>
      <c r="E397" s="27">
        <v>100000</v>
      </c>
      <c r="F397" s="27">
        <v>100000</v>
      </c>
    </row>
    <row r="398" spans="2:6" ht="12.75">
      <c r="B398" s="12" t="s">
        <v>250</v>
      </c>
      <c r="E398" s="27">
        <v>1263732.42</v>
      </c>
      <c r="F398" s="27">
        <v>1269946.51</v>
      </c>
    </row>
    <row r="399" spans="2:6" ht="12.75">
      <c r="B399" s="12" t="s">
        <v>395</v>
      </c>
      <c r="E399" s="27">
        <v>0</v>
      </c>
      <c r="F399" s="27">
        <v>0</v>
      </c>
    </row>
    <row r="400" spans="2:6" ht="12.75">
      <c r="B400" s="12" t="s">
        <v>251</v>
      </c>
      <c r="E400" s="27">
        <v>327151.23</v>
      </c>
      <c r="F400" s="27">
        <v>339246.86</v>
      </c>
    </row>
    <row r="401" spans="1:10" s="11" customFormat="1" ht="12.75">
      <c r="A401" s="10" t="s">
        <v>291</v>
      </c>
      <c r="B401" s="25"/>
      <c r="E401" s="30">
        <f>SUM(E383:E400)</f>
        <v>13906810.22</v>
      </c>
      <c r="F401" s="30">
        <f>SUM(F383:F400)</f>
        <v>14485621.74</v>
      </c>
      <c r="I401" s="24"/>
      <c r="J401" s="11" t="s">
        <v>370</v>
      </c>
    </row>
    <row r="402" spans="5:6" ht="12.75">
      <c r="E402" s="29"/>
      <c r="F402" s="29"/>
    </row>
    <row r="403" spans="1:6" s="11" customFormat="1" ht="12.75">
      <c r="A403" s="11" t="s">
        <v>302</v>
      </c>
      <c r="E403" s="32"/>
      <c r="F403" s="32"/>
    </row>
    <row r="404" spans="5:6" ht="12.75">
      <c r="E404" s="29"/>
      <c r="F404" s="29"/>
    </row>
    <row r="405" spans="1:6" ht="12.75">
      <c r="A405" s="10" t="s">
        <v>366</v>
      </c>
      <c r="E405" s="29"/>
      <c r="F405" s="29"/>
    </row>
    <row r="406" spans="2:6" ht="12.75">
      <c r="B406" s="12" t="s">
        <v>252</v>
      </c>
      <c r="E406" s="27">
        <v>1046360</v>
      </c>
      <c r="F406" s="27">
        <v>465500</v>
      </c>
    </row>
    <row r="407" spans="2:6" ht="12.75">
      <c r="B407" s="12" t="s">
        <v>253</v>
      </c>
      <c r="E407" s="27">
        <v>2782558</v>
      </c>
      <c r="F407" s="27">
        <v>3595118</v>
      </c>
    </row>
    <row r="408" spans="1:10" s="15" customFormat="1" ht="12.75">
      <c r="A408" s="14" t="s">
        <v>367</v>
      </c>
      <c r="C408" s="16"/>
      <c r="E408" s="28">
        <f>SUM(E406:E407)</f>
        <v>3828918</v>
      </c>
      <c r="F408" s="28">
        <f>SUM(F406:F407)</f>
        <v>4060618</v>
      </c>
      <c r="I408" s="17"/>
      <c r="J408" s="15" t="s">
        <v>370</v>
      </c>
    </row>
    <row r="409" spans="5:6" ht="12.75">
      <c r="E409" s="29"/>
      <c r="F409" s="29"/>
    </row>
    <row r="410" spans="1:6" ht="12.75">
      <c r="A410" s="10" t="s">
        <v>368</v>
      </c>
      <c r="E410" s="29"/>
      <c r="F410" s="29"/>
    </row>
    <row r="411" spans="2:10" ht="12.75">
      <c r="B411" s="12" t="s">
        <v>254</v>
      </c>
      <c r="E411" s="27">
        <v>1103748</v>
      </c>
      <c r="F411" s="27">
        <v>39000</v>
      </c>
      <c r="I411" s="13"/>
      <c r="J411" s="4" t="s">
        <v>370</v>
      </c>
    </row>
    <row r="412" spans="5:6" ht="12.75">
      <c r="E412" s="29"/>
      <c r="F412" s="29"/>
    </row>
    <row r="413" spans="1:6" ht="12.75">
      <c r="A413" s="10" t="s">
        <v>369</v>
      </c>
      <c r="E413" s="29"/>
      <c r="F413" s="29"/>
    </row>
    <row r="414" spans="2:6" ht="12.75">
      <c r="B414" s="12" t="s">
        <v>255</v>
      </c>
      <c r="E414" s="27">
        <v>110000</v>
      </c>
      <c r="F414" s="27">
        <v>400000</v>
      </c>
    </row>
    <row r="415" spans="2:6" ht="12.75">
      <c r="B415" s="12" t="s">
        <v>256</v>
      </c>
      <c r="E415" s="27">
        <v>58924</v>
      </c>
      <c r="F415" s="27">
        <v>58924</v>
      </c>
    </row>
    <row r="416" spans="2:6" ht="12.75">
      <c r="B416" s="12" t="s">
        <v>257</v>
      </c>
      <c r="E416" s="27">
        <v>429000</v>
      </c>
      <c r="F416" s="27">
        <v>456000</v>
      </c>
    </row>
    <row r="417" spans="2:6" ht="12.75">
      <c r="B417" s="12" t="s">
        <v>258</v>
      </c>
      <c r="E417" s="27">
        <v>9000000</v>
      </c>
      <c r="F417" s="27">
        <v>12000000</v>
      </c>
    </row>
    <row r="418" spans="2:6" ht="12.75">
      <c r="B418" s="12" t="s">
        <v>259</v>
      </c>
      <c r="E418" s="27">
        <v>3300000</v>
      </c>
      <c r="F418" s="27">
        <v>5500000</v>
      </c>
    </row>
    <row r="419" spans="2:6" ht="12.75">
      <c r="B419" s="12" t="s">
        <v>260</v>
      </c>
      <c r="E419" s="27">
        <v>240000</v>
      </c>
      <c r="F419" s="27">
        <v>320000</v>
      </c>
    </row>
    <row r="420" spans="2:6" ht="12.75">
      <c r="B420" s="12" t="s">
        <v>389</v>
      </c>
      <c r="E420" s="27">
        <v>10500</v>
      </c>
      <c r="F420" s="27">
        <v>22000</v>
      </c>
    </row>
    <row r="421" spans="2:6" ht="12.75">
      <c r="B421" s="12" t="s">
        <v>261</v>
      </c>
      <c r="E421" s="27">
        <v>2500000</v>
      </c>
      <c r="F421" s="27">
        <v>3200000</v>
      </c>
    </row>
    <row r="422" spans="1:9" s="15" customFormat="1" ht="12.75">
      <c r="A422" s="16" t="s">
        <v>292</v>
      </c>
      <c r="B422" s="14"/>
      <c r="E422" s="28">
        <f>SUM(E414:E421)</f>
        <v>15648424</v>
      </c>
      <c r="F422" s="28">
        <f>SUM(F414:F421)</f>
        <v>21956924</v>
      </c>
      <c r="I422" s="17"/>
    </row>
    <row r="423" spans="1:9" s="15" customFormat="1" ht="12.75">
      <c r="A423" s="16"/>
      <c r="B423" s="14"/>
      <c r="E423" s="28"/>
      <c r="F423" s="28"/>
      <c r="I423" s="17"/>
    </row>
    <row r="424" spans="1:10" s="15" customFormat="1" ht="12.75">
      <c r="A424" s="10" t="s">
        <v>303</v>
      </c>
      <c r="B424" s="14"/>
      <c r="E424" s="32">
        <f>+E422+E411+E408</f>
        <v>20581090</v>
      </c>
      <c r="F424" s="32">
        <f>+F422+F411+F408</f>
        <v>26056542</v>
      </c>
      <c r="I424" s="24"/>
      <c r="J424" s="15" t="s">
        <v>370</v>
      </c>
    </row>
    <row r="425" spans="1:9" s="15" customFormat="1" ht="12.75">
      <c r="A425" s="10"/>
      <c r="B425" s="14"/>
      <c r="E425" s="32"/>
      <c r="F425" s="32"/>
      <c r="I425" s="24"/>
    </row>
    <row r="426" spans="1:9" s="15" customFormat="1" ht="12.75">
      <c r="A426" s="10" t="s">
        <v>304</v>
      </c>
      <c r="B426" s="14"/>
      <c r="E426" s="32">
        <f>+E424+E401+E375+E305+E221+E184+E176+E142+E118</f>
        <v>158175506</v>
      </c>
      <c r="F426" s="32">
        <f>+F424+F401+F375+F305+F221+F184+F176+F142+F118</f>
        <v>174501184.00000003</v>
      </c>
      <c r="I426" s="24"/>
    </row>
    <row r="427" spans="1:6" s="11" customFormat="1" ht="12.75">
      <c r="A427" s="11" t="s">
        <v>305</v>
      </c>
      <c r="E427" s="32"/>
      <c r="F427" s="32"/>
    </row>
    <row r="428" spans="5:6" s="11" customFormat="1" ht="12.75">
      <c r="E428" s="32"/>
      <c r="F428" s="32"/>
    </row>
    <row r="429" spans="1:6" ht="12.75">
      <c r="A429" s="10" t="s">
        <v>262</v>
      </c>
      <c r="E429" s="29"/>
      <c r="F429" s="29"/>
    </row>
    <row r="430" spans="2:6" ht="12.75">
      <c r="B430" s="12" t="s">
        <v>396</v>
      </c>
      <c r="E430" s="27">
        <v>2863151</v>
      </c>
      <c r="F430" s="27">
        <v>3566473</v>
      </c>
    </row>
    <row r="431" spans="2:6" ht="12.75">
      <c r="B431" s="12" t="s">
        <v>263</v>
      </c>
      <c r="E431" s="27">
        <v>17343</v>
      </c>
      <c r="F431" s="27">
        <v>17343</v>
      </c>
    </row>
    <row r="432" spans="1:9" s="11" customFormat="1" ht="12.75">
      <c r="A432" s="10" t="s">
        <v>293</v>
      </c>
      <c r="B432" s="25"/>
      <c r="E432" s="30">
        <f>SUM(E430:E431)</f>
        <v>2880494</v>
      </c>
      <c r="F432" s="30">
        <f>SUM(F430:F431)</f>
        <v>3583816</v>
      </c>
      <c r="I432" s="24"/>
    </row>
    <row r="433" spans="5:6" ht="12.75">
      <c r="E433" s="29"/>
      <c r="F433" s="29"/>
    </row>
    <row r="434" spans="1:6" ht="12.75">
      <c r="A434" s="25" t="s">
        <v>285</v>
      </c>
      <c r="B434" s="10"/>
      <c r="E434" s="29"/>
      <c r="F434" s="29"/>
    </row>
    <row r="435" spans="1:9" s="11" customFormat="1" ht="12.75">
      <c r="A435" s="25" t="s">
        <v>286</v>
      </c>
      <c r="B435" s="10"/>
      <c r="E435" s="32">
        <f>+E432+E426</f>
        <v>161056000</v>
      </c>
      <c r="F435" s="32">
        <f>+F432+F426</f>
        <v>178085000.00000003</v>
      </c>
      <c r="I435" s="24"/>
    </row>
    <row r="436" spans="1:6" ht="12.75">
      <c r="A436" s="25"/>
      <c r="B436" s="10"/>
      <c r="E436" s="30"/>
      <c r="F436" s="34"/>
    </row>
    <row r="437" spans="5:6" ht="12.75">
      <c r="E437" s="29"/>
      <c r="F437" s="29"/>
    </row>
    <row r="438" spans="1:6" ht="12.75">
      <c r="A438" s="10" t="s">
        <v>264</v>
      </c>
      <c r="E438" s="29"/>
      <c r="F438" s="29"/>
    </row>
    <row r="439" spans="5:6" ht="12.75">
      <c r="E439" s="29"/>
      <c r="F439" s="29"/>
    </row>
    <row r="440" spans="1:6" ht="12.75">
      <c r="A440" s="10" t="s">
        <v>371</v>
      </c>
      <c r="E440" s="29"/>
      <c r="F440" s="29"/>
    </row>
    <row r="441" spans="2:9" ht="12.75">
      <c r="B441" s="12" t="s">
        <v>265</v>
      </c>
      <c r="E441" s="27">
        <v>156712.9</v>
      </c>
      <c r="F441" s="27">
        <v>162035.78</v>
      </c>
      <c r="I441" s="21"/>
    </row>
    <row r="442" spans="5:6" ht="12.75">
      <c r="E442" s="29"/>
      <c r="F442" s="29"/>
    </row>
    <row r="443" spans="1:6" ht="12.75">
      <c r="A443" s="10" t="s">
        <v>372</v>
      </c>
      <c r="E443" s="29"/>
      <c r="F443" s="29"/>
    </row>
    <row r="444" spans="2:6" ht="12.75">
      <c r="B444" s="12" t="s">
        <v>266</v>
      </c>
      <c r="E444" s="27">
        <v>1000</v>
      </c>
      <c r="F444" s="27">
        <v>12733.56</v>
      </c>
    </row>
    <row r="445" spans="2:6" ht="12.75">
      <c r="B445" s="12" t="s">
        <v>267</v>
      </c>
      <c r="E445" s="27">
        <v>530440.76</v>
      </c>
      <c r="F445" s="27">
        <v>963605.29</v>
      </c>
    </row>
    <row r="446" spans="2:6" ht="12.75">
      <c r="B446" s="12" t="s">
        <v>268</v>
      </c>
      <c r="E446" s="27">
        <v>291318.47</v>
      </c>
      <c r="F446" s="27">
        <v>410580.8</v>
      </c>
    </row>
    <row r="447" spans="1:9" s="15" customFormat="1" ht="12.75">
      <c r="A447" s="16" t="s">
        <v>373</v>
      </c>
      <c r="B447" s="14"/>
      <c r="E447" s="28">
        <f>SUM(E444:E446)</f>
        <v>822759.23</v>
      </c>
      <c r="F447" s="28">
        <f>SUM(F444:F446)</f>
        <v>1386919.6500000001</v>
      </c>
      <c r="I447" s="17"/>
    </row>
    <row r="448" spans="5:6" ht="12.75">
      <c r="E448" s="29"/>
      <c r="F448" s="29"/>
    </row>
    <row r="449" spans="1:6" ht="12.75">
      <c r="A449" s="10" t="s">
        <v>374</v>
      </c>
      <c r="E449" s="29"/>
      <c r="F449" s="29"/>
    </row>
    <row r="450" spans="2:6" ht="12.75">
      <c r="B450" s="12" t="s">
        <v>269</v>
      </c>
      <c r="E450" s="27">
        <v>211361.74</v>
      </c>
      <c r="F450" s="27">
        <v>207240.71</v>
      </c>
    </row>
    <row r="451" spans="2:6" ht="12.75">
      <c r="B451" s="12" t="s">
        <v>270</v>
      </c>
      <c r="E451" s="27">
        <v>718349.4</v>
      </c>
      <c r="F451" s="27">
        <v>608129</v>
      </c>
    </row>
    <row r="452" spans="2:6" ht="12.75">
      <c r="B452" s="12" t="s">
        <v>271</v>
      </c>
      <c r="E452" s="27">
        <v>2537043.47</v>
      </c>
      <c r="F452" s="27">
        <v>2972293.73</v>
      </c>
    </row>
    <row r="453" spans="2:6" ht="12.75">
      <c r="B453" s="12" t="s">
        <v>272</v>
      </c>
      <c r="E453" s="27">
        <v>2043245.39</v>
      </c>
      <c r="F453" s="27">
        <v>2218336.56</v>
      </c>
    </row>
    <row r="454" spans="1:9" s="15" customFormat="1" ht="12.75">
      <c r="A454" s="16" t="s">
        <v>375</v>
      </c>
      <c r="B454" s="14"/>
      <c r="E454" s="28">
        <f>SUM(E450:E453)</f>
        <v>5510000</v>
      </c>
      <c r="F454" s="28">
        <f>SUM(F450:F453)</f>
        <v>6006000</v>
      </c>
      <c r="I454" s="17"/>
    </row>
    <row r="455" spans="5:6" ht="12.75">
      <c r="E455" s="29"/>
      <c r="F455" s="29"/>
    </row>
    <row r="456" spans="1:6" ht="12.75">
      <c r="A456" s="10" t="s">
        <v>376</v>
      </c>
      <c r="E456" s="29"/>
      <c r="F456" s="29"/>
    </row>
    <row r="457" spans="2:6" ht="12.75">
      <c r="B457" s="12" t="s">
        <v>274</v>
      </c>
      <c r="E457" s="27">
        <v>59167.69</v>
      </c>
      <c r="F457" s="27">
        <v>56119.03</v>
      </c>
    </row>
    <row r="458" spans="2:6" ht="12.75">
      <c r="B458" s="12" t="s">
        <v>273</v>
      </c>
      <c r="E458" s="27">
        <v>430141.93</v>
      </c>
      <c r="F458" s="27">
        <v>454313.84</v>
      </c>
    </row>
    <row r="459" spans="2:6" ht="12.75">
      <c r="B459" s="12" t="s">
        <v>275</v>
      </c>
      <c r="E459" s="27">
        <v>626265.6</v>
      </c>
      <c r="F459" s="27">
        <v>657071.16</v>
      </c>
    </row>
    <row r="460" spans="2:6" ht="12.75">
      <c r="B460" s="12" t="s">
        <v>276</v>
      </c>
      <c r="E460" s="27">
        <v>0</v>
      </c>
      <c r="F460" s="27">
        <v>30000</v>
      </c>
    </row>
    <row r="461" spans="1:9" s="15" customFormat="1" ht="12.75">
      <c r="A461" s="16" t="s">
        <v>377</v>
      </c>
      <c r="B461" s="14"/>
      <c r="E461" s="28">
        <f>SUM(E457:E460)</f>
        <v>1115575.22</v>
      </c>
      <c r="F461" s="28">
        <f>SUM(F457:F460)</f>
        <v>1197504.03</v>
      </c>
      <c r="I461" s="17"/>
    </row>
    <row r="462" spans="5:6" ht="12.75">
      <c r="E462" s="29"/>
      <c r="F462" s="29"/>
    </row>
    <row r="463" spans="1:6" ht="12.75">
      <c r="A463" s="10" t="s">
        <v>378</v>
      </c>
      <c r="E463" s="29"/>
      <c r="F463" s="29"/>
    </row>
    <row r="464" spans="2:6" ht="12.75">
      <c r="B464" s="12" t="s">
        <v>278</v>
      </c>
      <c r="E464" s="27">
        <v>98160</v>
      </c>
      <c r="F464" s="27">
        <v>98160</v>
      </c>
    </row>
    <row r="465" spans="2:6" ht="12.75">
      <c r="B465" s="12" t="s">
        <v>277</v>
      </c>
      <c r="E465" s="27">
        <v>4866044.65</v>
      </c>
      <c r="F465" s="27">
        <v>5959049.54</v>
      </c>
    </row>
    <row r="466" spans="1:9" s="15" customFormat="1" ht="12.75">
      <c r="A466" s="16" t="s">
        <v>379</v>
      </c>
      <c r="B466" s="14"/>
      <c r="E466" s="28">
        <f>SUM(E464:E465)</f>
        <v>4964204.65</v>
      </c>
      <c r="F466" s="28">
        <f>SUM(F464:F465)</f>
        <v>6057209.54</v>
      </c>
      <c r="I466" s="17"/>
    </row>
    <row r="467" spans="1:9" s="15" customFormat="1" ht="12.75">
      <c r="A467" s="16"/>
      <c r="B467" s="14"/>
      <c r="E467" s="28"/>
      <c r="F467" s="28"/>
      <c r="I467" s="17"/>
    </row>
    <row r="468" spans="1:9" s="23" customFormat="1" ht="13.5">
      <c r="A468" s="10" t="s">
        <v>382</v>
      </c>
      <c r="B468" s="22"/>
      <c r="E468" s="32">
        <f>+E466+E461+E454+E447+E441</f>
        <v>12569252.000000002</v>
      </c>
      <c r="F468" s="32">
        <f>+F466+F461+F454+F447+F441</f>
        <v>14809669</v>
      </c>
      <c r="I468" s="24"/>
    </row>
    <row r="469" spans="1:9" s="23" customFormat="1" ht="13.5">
      <c r="A469" s="10"/>
      <c r="B469" s="22"/>
      <c r="E469" s="32"/>
      <c r="F469" s="32"/>
      <c r="I469" s="24"/>
    </row>
    <row r="470" spans="1:9" s="23" customFormat="1" ht="13.5">
      <c r="A470" s="10"/>
      <c r="B470" s="22"/>
      <c r="E470" s="32"/>
      <c r="F470" s="32"/>
      <c r="I470" s="24"/>
    </row>
    <row r="471" spans="1:9" s="23" customFormat="1" ht="13.5">
      <c r="A471" s="10"/>
      <c r="B471" s="22"/>
      <c r="E471" s="32"/>
      <c r="F471" s="32"/>
      <c r="I471" s="24"/>
    </row>
    <row r="472" spans="1:9" s="23" customFormat="1" ht="13.5">
      <c r="A472" s="10"/>
      <c r="B472" s="22"/>
      <c r="E472" s="32"/>
      <c r="F472" s="32"/>
      <c r="I472" s="24"/>
    </row>
    <row r="473" spans="5:6" ht="12.75">
      <c r="E473" s="29"/>
      <c r="F473" s="29"/>
    </row>
    <row r="474" spans="1:6" s="11" customFormat="1" ht="12.75">
      <c r="A474" s="11" t="s">
        <v>305</v>
      </c>
      <c r="E474" s="32"/>
      <c r="F474" s="32"/>
    </row>
    <row r="475" spans="5:6" s="11" customFormat="1" ht="12.75">
      <c r="E475" s="32"/>
      <c r="F475" s="32"/>
    </row>
    <row r="476" spans="1:6" ht="12.75">
      <c r="A476" s="10" t="s">
        <v>380</v>
      </c>
      <c r="E476" s="29"/>
      <c r="F476" s="29"/>
    </row>
    <row r="477" spans="2:6" ht="12.75">
      <c r="B477" s="12" t="s">
        <v>279</v>
      </c>
      <c r="E477" s="27">
        <v>296050</v>
      </c>
      <c r="F477" s="27">
        <v>314681</v>
      </c>
    </row>
    <row r="478" spans="2:6" ht="12.75">
      <c r="B478" s="12" t="s">
        <v>397</v>
      </c>
      <c r="E478" s="27">
        <v>48718</v>
      </c>
      <c r="F478" s="27">
        <v>51783</v>
      </c>
    </row>
    <row r="479" spans="2:6" ht="12.75">
      <c r="B479" s="12" t="s">
        <v>280</v>
      </c>
      <c r="E479" s="27">
        <v>29980</v>
      </c>
      <c r="F479" s="27">
        <v>31867</v>
      </c>
    </row>
    <row r="480" spans="1:9" s="11" customFormat="1" ht="12.75">
      <c r="A480" s="10" t="s">
        <v>381</v>
      </c>
      <c r="B480" s="25"/>
      <c r="E480" s="30">
        <f>SUM(E477:E479)</f>
        <v>374748</v>
      </c>
      <c r="F480" s="30">
        <f>SUM(F477:F479)</f>
        <v>398331</v>
      </c>
      <c r="I480" s="24"/>
    </row>
    <row r="481" spans="5:6" ht="12.75">
      <c r="E481" s="29"/>
      <c r="F481" s="29"/>
    </row>
    <row r="482" spans="1:6" ht="12.75">
      <c r="A482" s="25" t="s">
        <v>287</v>
      </c>
      <c r="B482" s="10"/>
      <c r="E482" s="29"/>
      <c r="F482" s="29"/>
    </row>
    <row r="483" spans="1:9" ht="12.75">
      <c r="A483" s="11" t="s">
        <v>288</v>
      </c>
      <c r="E483" s="29">
        <f>+E480+E468</f>
        <v>12944000.000000002</v>
      </c>
      <c r="F483" s="29">
        <f>+F480+F468</f>
        <v>15208000</v>
      </c>
      <c r="I483" s="21"/>
    </row>
    <row r="484" spans="5:6" ht="12.75">
      <c r="E484" s="29"/>
      <c r="F484" s="29"/>
    </row>
    <row r="485" spans="1:6" ht="12.75">
      <c r="A485" s="11" t="s">
        <v>289</v>
      </c>
      <c r="E485" s="29"/>
      <c r="F485" s="29"/>
    </row>
    <row r="486" spans="1:9" ht="12.75">
      <c r="A486" s="11" t="s">
        <v>290</v>
      </c>
      <c r="E486" s="32">
        <f>+E435+E483</f>
        <v>174000000</v>
      </c>
      <c r="F486" s="30">
        <f>193229000+58000+6000</f>
        <v>193293000</v>
      </c>
      <c r="I486" s="21"/>
    </row>
    <row r="487" ht="12.75">
      <c r="A487" s="12" t="s">
        <v>281</v>
      </c>
    </row>
    <row r="488" ht="12.75">
      <c r="I488" s="21">
        <f>+F486-I486</f>
        <v>193293000</v>
      </c>
    </row>
  </sheetData>
  <sheetProtection/>
  <printOptions/>
  <pageMargins left="1" right="1" top="1" bottom="0.84" header="0.75" footer="0.0131944444444444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and Computing Support</cp:lastModifiedBy>
  <cp:lastPrinted>2002-05-14T16:15:37Z</cp:lastPrinted>
  <dcterms:created xsi:type="dcterms:W3CDTF">2002-05-02T18:31:56Z</dcterms:created>
  <dcterms:modified xsi:type="dcterms:W3CDTF">2011-09-02T16:27:23Z</dcterms:modified>
  <cp:category/>
  <cp:version/>
  <cp:contentType/>
  <cp:contentStatus/>
</cp:coreProperties>
</file>